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2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Daglig leder\Økonomi\Pengesøknader\Velferdstinget (SIO)\2023\"/>
    </mc:Choice>
  </mc:AlternateContent>
  <bookViews>
    <workbookView xWindow="0" yWindow="0" windowWidth="28800" windowHeight="12300"/>
  </bookViews>
  <sheets>
    <sheet name="2024" sheetId="1" r:id="rId1"/>
    <sheet name="2025" sheetId="2" r:id="rId2"/>
    <sheet name="2026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20" i="1"/>
  <c r="F22" i="1" s="1"/>
  <c r="F155" i="1" s="1"/>
  <c r="E27" i="1"/>
  <c r="E32" i="1"/>
  <c r="D34" i="1"/>
  <c r="D36" i="1"/>
  <c r="E39" i="1" s="1"/>
  <c r="D37" i="1"/>
  <c r="D38" i="1"/>
  <c r="D41" i="1"/>
  <c r="D43" i="1"/>
  <c r="D44" i="1"/>
  <c r="D45" i="1"/>
  <c r="D46" i="1"/>
  <c r="D50" i="1"/>
  <c r="D51" i="1"/>
  <c r="E54" i="1" s="1"/>
  <c r="D52" i="1"/>
  <c r="D53" i="1"/>
  <c r="D59" i="1"/>
  <c r="E62" i="1" s="1"/>
  <c r="D60" i="1"/>
  <c r="D61" i="1"/>
  <c r="E71" i="1"/>
  <c r="F73" i="1" s="1"/>
  <c r="E84" i="1"/>
  <c r="E90" i="1"/>
  <c r="E96" i="1"/>
  <c r="E102" i="1"/>
  <c r="E113" i="1"/>
  <c r="E118" i="1"/>
  <c r="E126" i="1"/>
  <c r="E133" i="1"/>
  <c r="E137" i="1"/>
  <c r="E142" i="1"/>
  <c r="E145" i="1"/>
  <c r="E148" i="1"/>
  <c r="E151" i="1"/>
  <c r="F153" i="1" l="1"/>
  <c r="E48" i="1"/>
  <c r="F64" i="1" s="1"/>
  <c r="D47" i="1"/>
  <c r="D29" i="3"/>
  <c r="D26" i="3"/>
  <c r="D29" i="2"/>
  <c r="D26" i="2"/>
  <c r="E16" i="3"/>
  <c r="E20" i="3"/>
  <c r="F22" i="3"/>
  <c r="F156" i="3"/>
  <c r="E71" i="3"/>
  <c r="F73" i="3"/>
  <c r="E27" i="3"/>
  <c r="E32" i="3"/>
  <c r="D34" i="3"/>
  <c r="D36" i="3"/>
  <c r="D37" i="3"/>
  <c r="D38" i="3"/>
  <c r="E39" i="3"/>
  <c r="D41" i="3"/>
  <c r="D43" i="3"/>
  <c r="D44" i="3"/>
  <c r="D45" i="3"/>
  <c r="D46" i="3"/>
  <c r="D50" i="3"/>
  <c r="D51" i="3"/>
  <c r="D52" i="3"/>
  <c r="D53" i="3"/>
  <c r="D47" i="3"/>
  <c r="E48" i="3"/>
  <c r="E54" i="3"/>
  <c r="D59" i="3"/>
  <c r="D60" i="3"/>
  <c r="D61" i="3"/>
  <c r="E62" i="3"/>
  <c r="F64" i="3"/>
  <c r="E84" i="3"/>
  <c r="E90" i="3"/>
  <c r="E96" i="3"/>
  <c r="E102" i="3"/>
  <c r="E114" i="3"/>
  <c r="E119" i="3"/>
  <c r="E127" i="3"/>
  <c r="E134" i="3"/>
  <c r="E138" i="3"/>
  <c r="E143" i="3"/>
  <c r="E146" i="3"/>
  <c r="E149" i="3"/>
  <c r="E152" i="3"/>
  <c r="F154" i="3"/>
  <c r="F157" i="3"/>
  <c r="F158" i="3"/>
  <c r="E16" i="2"/>
  <c r="E20" i="2"/>
  <c r="F22" i="2"/>
  <c r="F156" i="2"/>
  <c r="E71" i="2"/>
  <c r="F73" i="2"/>
  <c r="E27" i="2"/>
  <c r="E32" i="2"/>
  <c r="D34" i="2"/>
  <c r="D36" i="2"/>
  <c r="D37" i="2"/>
  <c r="D38" i="2"/>
  <c r="E39" i="2"/>
  <c r="D41" i="2"/>
  <c r="D43" i="2"/>
  <c r="D44" i="2"/>
  <c r="D45" i="2"/>
  <c r="D46" i="2"/>
  <c r="D50" i="2"/>
  <c r="D51" i="2"/>
  <c r="D52" i="2"/>
  <c r="D53" i="2"/>
  <c r="D47" i="2"/>
  <c r="E48" i="2"/>
  <c r="E54" i="2"/>
  <c r="D59" i="2"/>
  <c r="D60" i="2"/>
  <c r="D61" i="2"/>
  <c r="E62" i="2"/>
  <c r="F64" i="2"/>
  <c r="E84" i="2"/>
  <c r="E90" i="2"/>
  <c r="E96" i="2"/>
  <c r="E102" i="2"/>
  <c r="E114" i="2"/>
  <c r="E119" i="2"/>
  <c r="E127" i="2"/>
  <c r="E134" i="2"/>
  <c r="E138" i="2"/>
  <c r="E143" i="2"/>
  <c r="E146" i="2"/>
  <c r="E149" i="2"/>
  <c r="E152" i="2"/>
  <c r="F154" i="2"/>
  <c r="F157" i="2"/>
  <c r="F158" i="2"/>
  <c r="F156" i="1" l="1"/>
  <c r="F157" i="1" s="1"/>
</calcChain>
</file>

<file path=xl/comments1.xml><?xml version="1.0" encoding="utf-8"?>
<comments xmlns="http://schemas.openxmlformats.org/spreadsheetml/2006/main">
  <authors>
    <author>Author</author>
  </authors>
  <commentList>
    <comment ref="D15" authorId="0" shapeId="0">
      <text>
        <r>
          <rPr>
            <sz val="9"/>
            <color indexed="81"/>
            <rFont val="Tahoma"/>
            <family val="2"/>
          </rPr>
          <t>Vi deler på regninga for IT (kr. 81000, en 20% stilling) med Jurk. Jurk betaler oss, og så vil dere se under utgiftsposten at vi faktureres 81 000 for IT-tjeneste.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D15" authorId="0" shapeId="0">
      <text>
        <r>
          <rPr>
            <sz val="9"/>
            <color indexed="81"/>
            <rFont val="Tahoma"/>
            <family val="2"/>
          </rPr>
          <t>Vi deler på regninga for IT (kr. 81000, en 20% stilling) med Jurk. Jurk betaler oss, og så vil dere se under utgiftsposten at vi faktureres 81 000 for IT-tjeneste.</t>
        </r>
      </text>
    </comment>
    <comment ref="D29" authorId="0" shapeId="0">
      <text>
        <r>
          <rPr>
            <sz val="8"/>
            <color indexed="81"/>
            <rFont val="Tahoma"/>
            <family val="2"/>
          </rPr>
          <t>Lønn sentralbord: 166,90- x 30 timer uken i 48 uker. 
Denne summen kan ende opp lavere ettersom DL tar noen av telefonvaktene fremover.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>FERSKINGER OG FADDERE (44 uker):</t>
        </r>
        <r>
          <rPr>
            <sz val="9"/>
            <color indexed="81"/>
            <rFont val="Tahoma"/>
            <family val="2"/>
          </rPr>
          <t xml:space="preserve">
11 Ferskinger og 12 faddere (Vår) + 12 Ferskinger og 10 Faddere (Høst):
11,25 timer x 186,70,- x 23 uker x 23 medarbeidere +
11,25 timer x 186,90,- x 21 uker x 22 medarbeidere +
11,25 timer x 186,90,- x 4 uker x 1 medarbeider = </t>
        </r>
        <r>
          <rPr>
            <b/>
            <sz val="9"/>
            <color indexed="81"/>
            <rFont val="Tahoma"/>
            <family val="2"/>
          </rPr>
          <t>2 042 612,50,-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
NEDTRAPPERE OG GAMLINGER VÅR (23 uker):</t>
        </r>
        <r>
          <rPr>
            <sz val="9"/>
            <color indexed="81"/>
            <rFont val="Tahoma"/>
            <family val="2"/>
          </rPr>
          <t xml:space="preserve">
11 Nedtrappere, 1 uke som fadder:
11,25 x 186,70,- x 11 medarbeidere = </t>
        </r>
        <r>
          <rPr>
            <b/>
            <sz val="9"/>
            <color indexed="81"/>
            <rFont val="Tahoma"/>
            <family val="2"/>
          </rPr>
          <t>23 104,-</t>
        </r>
        <r>
          <rPr>
            <sz val="9"/>
            <color indexed="81"/>
            <rFont val="Tahoma"/>
            <family val="2"/>
          </rPr>
          <t xml:space="preserve">
12 Nedtrappere, 22 uker som nedtrappere:
10 x 186,70,- x 22 uker x 12 medarbeidere =</t>
        </r>
        <r>
          <rPr>
            <b/>
            <sz val="9"/>
            <color indexed="81"/>
            <rFont val="Tahoma"/>
            <family val="2"/>
          </rPr>
          <t xml:space="preserve"> 492 888,- </t>
        </r>
        <r>
          <rPr>
            <sz val="9"/>
            <color indexed="81"/>
            <rFont val="Tahoma"/>
            <family val="2"/>
          </rPr>
          <t xml:space="preserve">
12 Gamlinger: 1 uke som nedtrapper:
10 x 186,70,- x 12 medarbeidere = </t>
        </r>
        <r>
          <rPr>
            <b/>
            <sz val="9"/>
            <color indexed="81"/>
            <rFont val="Tahoma"/>
            <family val="2"/>
          </rPr>
          <t>22 404,-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
NEDTRAPPERE OG GAMLINGER HØST (21 uker):</t>
        </r>
        <r>
          <rPr>
            <sz val="9"/>
            <color indexed="81"/>
            <rFont val="Tahoma"/>
            <family val="2"/>
          </rPr>
          <t xml:space="preserve">
12 Nedtrappere, 1 uke som fadder:
11,25 x 186,90,- x 12 medarbeidere = </t>
        </r>
        <r>
          <rPr>
            <b/>
            <sz val="9"/>
            <color indexed="81"/>
            <rFont val="Tahoma"/>
            <family val="2"/>
          </rPr>
          <t>25 231,50,-</t>
        </r>
        <r>
          <rPr>
            <sz val="9"/>
            <color indexed="81"/>
            <rFont val="Tahoma"/>
            <family val="2"/>
          </rPr>
          <t xml:space="preserve">
12 Nedtrappere, 20 uker som nedtrappere:
10 x 186,90,- x 20 uker x 12 medarbeidere =</t>
        </r>
        <r>
          <rPr>
            <b/>
            <sz val="9"/>
            <color indexed="81"/>
            <rFont val="Tahoma"/>
            <family val="2"/>
          </rPr>
          <t xml:space="preserve"> 448 560</t>
        </r>
        <r>
          <rPr>
            <sz val="9"/>
            <color indexed="81"/>
            <rFont val="Tahoma"/>
            <family val="2"/>
          </rPr>
          <t xml:space="preserve">,-
12 Gamlinger: 1 uke som nedtrapper:
10 x 186,90,- x 12 medarbeidere = </t>
        </r>
        <r>
          <rPr>
            <b/>
            <sz val="9"/>
            <color indexed="81"/>
            <rFont val="Tahoma"/>
            <family val="2"/>
          </rPr>
          <t>22 428,-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Vikarbuffer/ekstra utreder</t>
        </r>
        <r>
          <rPr>
            <sz val="9"/>
            <color indexed="81"/>
            <rFont val="Tahoma"/>
            <family val="2"/>
          </rPr>
          <t xml:space="preserve">
1 medarbeider x 40 uker (42 uker minus 4 rettspolitiske og 2 oppsøkende uker) x 186,90 x 8 timer = </t>
        </r>
        <r>
          <rPr>
            <b/>
            <sz val="9"/>
            <color indexed="81"/>
            <rFont val="Tahoma"/>
            <family val="2"/>
          </rPr>
          <t xml:space="preserve">59 808,-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Til sammen kr 3 137 036</t>
        </r>
      </text>
    </comment>
    <comment ref="D31" authorId="0" shapeId="0">
      <text>
        <r>
          <rPr>
            <b/>
            <sz val="8"/>
            <color indexed="81"/>
            <rFont val="Tahoma"/>
            <family val="2"/>
          </rPr>
          <t>Sommerdrift i 8 uker:
7</t>
        </r>
        <r>
          <rPr>
            <sz val="8"/>
            <color indexed="81"/>
            <rFont val="Tahoma"/>
            <family val="2"/>
          </rPr>
          <t xml:space="preserve"> uker med 12 medarbeidere, 33 t/uke, 186,7 kr/t =</t>
        </r>
        <r>
          <rPr>
            <b/>
            <sz val="8"/>
            <color indexed="81"/>
            <rFont val="Tahoma"/>
            <family val="2"/>
          </rPr>
          <t xml:space="preserve"> 591 465,6,-</t>
        </r>
        <r>
          <rPr>
            <sz val="8"/>
            <color indexed="81"/>
            <rFont val="Tahoma"/>
            <family val="2"/>
          </rPr>
          <t xml:space="preserve">
Stengt i uke 28.
Fjerner overslag på "overtid"
</t>
        </r>
        <r>
          <rPr>
            <b/>
            <sz val="8"/>
            <color indexed="81"/>
            <rFont val="Tahoma"/>
            <family val="2"/>
          </rPr>
          <t xml:space="preserve">SUM = 591 465,6
</t>
        </r>
      </text>
    </comment>
    <comment ref="D34" authorId="0" shapeId="0">
      <text>
        <r>
          <rPr>
            <sz val="9"/>
            <color indexed="81"/>
            <rFont val="Tahoma"/>
            <family val="2"/>
          </rPr>
          <t xml:space="preserve">12 % av lønn
</t>
        </r>
      </text>
    </comment>
    <comment ref="D41" authorId="0" shapeId="0">
      <text>
        <r>
          <rPr>
            <b/>
            <i/>
            <sz val="9"/>
            <color indexed="81"/>
            <rFont val="Tahoma"/>
            <family val="2"/>
          </rPr>
          <t>AGA</t>
        </r>
        <r>
          <rPr>
            <sz val="9"/>
            <color indexed="81"/>
            <rFont val="Tahoma"/>
            <family val="2"/>
          </rPr>
          <t xml:space="preserve">=14,1% av lønn og feriepenger.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0" authorId="0" shapeId="0">
      <text>
        <r>
          <rPr>
            <sz val="9"/>
            <color indexed="81"/>
            <rFont val="Tahoma"/>
            <family val="2"/>
          </rPr>
          <t xml:space="preserve">Pensjon= 12,3 % av lønn 
</t>
        </r>
      </text>
    </comment>
    <comment ref="D87" authorId="0" shapeId="0">
      <text>
        <r>
          <rPr>
            <sz val="9"/>
            <color indexed="81"/>
            <rFont val="Tahoma"/>
            <family val="2"/>
          </rPr>
          <t>I tråd med forbruket.</t>
        </r>
      </text>
    </comment>
    <comment ref="D93" authorId="0" shapeId="0">
      <text>
        <r>
          <rPr>
            <sz val="9"/>
            <color indexed="81"/>
            <rFont val="Tahoma"/>
            <family val="2"/>
          </rPr>
          <t xml:space="preserve">Setter denne til 0,-
Trenger man penger til oversettelse til andre språk kan man søke om midler fra f. eks. IMDi </t>
        </r>
      </text>
    </comment>
    <comment ref="D95" authorId="0" shapeId="0">
      <text>
        <r>
          <rPr>
            <sz val="9"/>
            <color indexed="81"/>
            <rFont val="Tahoma"/>
            <family val="2"/>
          </rPr>
          <t>USIT.
Jurk betaler inn halvparten, så reell kostnad er kr. 40 500,-.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D15" authorId="0" shapeId="0">
      <text>
        <r>
          <rPr>
            <sz val="9"/>
            <color indexed="81"/>
            <rFont val="Tahoma"/>
            <family val="2"/>
          </rPr>
          <t>Vi deler på regninga for IT (kr. 81000, en 20% stilling) med Jurk. Jurk betaler oss, og så vil dere se under utgiftsposten at vi faktureres 81 000 for IT-tjeneste.</t>
        </r>
      </text>
    </comment>
    <comment ref="D29" authorId="0" shapeId="0">
      <text>
        <r>
          <rPr>
            <sz val="8"/>
            <color indexed="81"/>
            <rFont val="Tahoma"/>
            <family val="2"/>
          </rPr>
          <t>Lønn sentralbord: 166,90- x 30 timer uken i 48 uker. 
Denne summen kan ende opp lavere ettersom DL tar noen av telefonvaktene fremover.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>FERSKINGER OG FADDERE (44 uker):</t>
        </r>
        <r>
          <rPr>
            <sz val="9"/>
            <color indexed="81"/>
            <rFont val="Tahoma"/>
            <family val="2"/>
          </rPr>
          <t xml:space="preserve">
11 Ferskinger og 12 faddere (Vår) + 12 Ferskinger og 10 Faddere (Høst):
11,25 timer x 186,70,- x 23 uker x 23 medarbeidere +
11,25 timer x 186,90,- x 21 uker x 22 medarbeidere +
11,25 timer x 186,90,- x 4 uker x 1 medarbeider = </t>
        </r>
        <r>
          <rPr>
            <b/>
            <sz val="9"/>
            <color indexed="81"/>
            <rFont val="Tahoma"/>
            <family val="2"/>
          </rPr>
          <t>2 042 612,50,-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
NEDTRAPPERE OG GAMLINGER VÅR (23 uker):</t>
        </r>
        <r>
          <rPr>
            <sz val="9"/>
            <color indexed="81"/>
            <rFont val="Tahoma"/>
            <family val="2"/>
          </rPr>
          <t xml:space="preserve">
11 Nedtrappere, 1 uke som fadder:
11,25 x 186,70,- x 11 medarbeidere = </t>
        </r>
        <r>
          <rPr>
            <b/>
            <sz val="9"/>
            <color indexed="81"/>
            <rFont val="Tahoma"/>
            <family val="2"/>
          </rPr>
          <t>23 104,-</t>
        </r>
        <r>
          <rPr>
            <sz val="9"/>
            <color indexed="81"/>
            <rFont val="Tahoma"/>
            <family val="2"/>
          </rPr>
          <t xml:space="preserve">
12 Nedtrappere, 22 uker som nedtrappere:
10 x 186,70,- x 22 uker x 12 medarbeidere =</t>
        </r>
        <r>
          <rPr>
            <b/>
            <sz val="9"/>
            <color indexed="81"/>
            <rFont val="Tahoma"/>
            <family val="2"/>
          </rPr>
          <t xml:space="preserve"> 492 888,- </t>
        </r>
        <r>
          <rPr>
            <sz val="9"/>
            <color indexed="81"/>
            <rFont val="Tahoma"/>
            <family val="2"/>
          </rPr>
          <t xml:space="preserve">
12 Gamlinger: 1 uke som nedtrapper:
10 x 186,70,- x 12 medarbeidere = </t>
        </r>
        <r>
          <rPr>
            <b/>
            <sz val="9"/>
            <color indexed="81"/>
            <rFont val="Tahoma"/>
            <family val="2"/>
          </rPr>
          <t>22 404,-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
NEDTRAPPERE OG GAMLINGER HØST (21 uker):</t>
        </r>
        <r>
          <rPr>
            <sz val="9"/>
            <color indexed="81"/>
            <rFont val="Tahoma"/>
            <family val="2"/>
          </rPr>
          <t xml:space="preserve">
12 Nedtrappere, 1 uke som fadder:
11,25 x 186,90,- x 12 medarbeidere = </t>
        </r>
        <r>
          <rPr>
            <b/>
            <sz val="9"/>
            <color indexed="81"/>
            <rFont val="Tahoma"/>
            <family val="2"/>
          </rPr>
          <t>25 231,50,-</t>
        </r>
        <r>
          <rPr>
            <sz val="9"/>
            <color indexed="81"/>
            <rFont val="Tahoma"/>
            <family val="2"/>
          </rPr>
          <t xml:space="preserve">
12 Nedtrappere, 20 uker som nedtrappere:
10 x 186,90,- x 20 uker x 12 medarbeidere =</t>
        </r>
        <r>
          <rPr>
            <b/>
            <sz val="9"/>
            <color indexed="81"/>
            <rFont val="Tahoma"/>
            <family val="2"/>
          </rPr>
          <t xml:space="preserve"> 448 560</t>
        </r>
        <r>
          <rPr>
            <sz val="9"/>
            <color indexed="81"/>
            <rFont val="Tahoma"/>
            <family val="2"/>
          </rPr>
          <t xml:space="preserve">,-
12 Gamlinger: 1 uke som nedtrapper:
10 x 186,90,- x 12 medarbeidere = </t>
        </r>
        <r>
          <rPr>
            <b/>
            <sz val="9"/>
            <color indexed="81"/>
            <rFont val="Tahoma"/>
            <family val="2"/>
          </rPr>
          <t>22 428,-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Vikarbuffer/ekstra utreder</t>
        </r>
        <r>
          <rPr>
            <sz val="9"/>
            <color indexed="81"/>
            <rFont val="Tahoma"/>
            <family val="2"/>
          </rPr>
          <t xml:space="preserve">
1 medarbeider x 40 uker (42 uker minus 4 rettspolitiske og 2 oppsøkende uker) x 186,90 x 8 timer = </t>
        </r>
        <r>
          <rPr>
            <b/>
            <sz val="9"/>
            <color indexed="81"/>
            <rFont val="Tahoma"/>
            <family val="2"/>
          </rPr>
          <t xml:space="preserve">59 808,-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Til sammen kr 3 137 036</t>
        </r>
      </text>
    </comment>
    <comment ref="D31" authorId="0" shapeId="0">
      <text>
        <r>
          <rPr>
            <b/>
            <sz val="8"/>
            <color indexed="81"/>
            <rFont val="Tahoma"/>
            <family val="2"/>
          </rPr>
          <t>Sommerdrift i 8 uker:
7</t>
        </r>
        <r>
          <rPr>
            <sz val="8"/>
            <color indexed="81"/>
            <rFont val="Tahoma"/>
            <family val="2"/>
          </rPr>
          <t xml:space="preserve"> uker med 12 medarbeidere, 33 t/uke, 186,7 kr/t =</t>
        </r>
        <r>
          <rPr>
            <b/>
            <sz val="8"/>
            <color indexed="81"/>
            <rFont val="Tahoma"/>
            <family val="2"/>
          </rPr>
          <t xml:space="preserve"> 591 465,6,-</t>
        </r>
        <r>
          <rPr>
            <sz val="8"/>
            <color indexed="81"/>
            <rFont val="Tahoma"/>
            <family val="2"/>
          </rPr>
          <t xml:space="preserve">
Stengt i uke 28.
Fjerner overslag på "overtid"
</t>
        </r>
        <r>
          <rPr>
            <b/>
            <sz val="8"/>
            <color indexed="81"/>
            <rFont val="Tahoma"/>
            <family val="2"/>
          </rPr>
          <t xml:space="preserve">SUM = 591 465,6
</t>
        </r>
      </text>
    </comment>
    <comment ref="D34" authorId="0" shapeId="0">
      <text>
        <r>
          <rPr>
            <sz val="9"/>
            <color indexed="81"/>
            <rFont val="Tahoma"/>
            <family val="2"/>
          </rPr>
          <t xml:space="preserve">12 % av lønn
</t>
        </r>
      </text>
    </comment>
    <comment ref="D41" authorId="0" shapeId="0">
      <text>
        <r>
          <rPr>
            <b/>
            <i/>
            <sz val="9"/>
            <color indexed="81"/>
            <rFont val="Tahoma"/>
            <family val="2"/>
          </rPr>
          <t>AGA</t>
        </r>
        <r>
          <rPr>
            <sz val="9"/>
            <color indexed="81"/>
            <rFont val="Tahoma"/>
            <family val="2"/>
          </rPr>
          <t xml:space="preserve">=14,1% av lønn og feriepenger.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0" authorId="0" shapeId="0">
      <text>
        <r>
          <rPr>
            <sz val="9"/>
            <color indexed="81"/>
            <rFont val="Tahoma"/>
            <family val="2"/>
          </rPr>
          <t xml:space="preserve">Pensjon= 12,3 % av lønn 
</t>
        </r>
      </text>
    </comment>
    <comment ref="D87" authorId="0" shapeId="0">
      <text>
        <r>
          <rPr>
            <sz val="9"/>
            <color indexed="81"/>
            <rFont val="Tahoma"/>
            <family val="2"/>
          </rPr>
          <t>I tråd med forbruket.</t>
        </r>
      </text>
    </comment>
    <comment ref="D93" authorId="0" shapeId="0">
      <text>
        <r>
          <rPr>
            <sz val="9"/>
            <color indexed="81"/>
            <rFont val="Tahoma"/>
            <family val="2"/>
          </rPr>
          <t xml:space="preserve">Setter denne til 0,-
Trenger man penger til oversettelse til andre språk kan man søke om midler fra f. eks. IMDi </t>
        </r>
      </text>
    </comment>
    <comment ref="D95" authorId="0" shapeId="0">
      <text>
        <r>
          <rPr>
            <sz val="9"/>
            <color indexed="81"/>
            <rFont val="Tahoma"/>
            <family val="2"/>
          </rPr>
          <t>USIT.
Jurk betaler inn halvparten, så reell kostnad er kr. 40 500,-.</t>
        </r>
      </text>
    </comment>
  </commentList>
</comments>
</file>

<file path=xl/sharedStrings.xml><?xml version="1.0" encoding="utf-8"?>
<sst xmlns="http://schemas.openxmlformats.org/spreadsheetml/2006/main" count="372" uniqueCount="124">
  <si>
    <t xml:space="preserve">JUSSBUSS </t>
  </si>
  <si>
    <t>TILTAK</t>
  </si>
  <si>
    <t>DRIFTSINNTEKTER</t>
  </si>
  <si>
    <t>Oslo kommune</t>
  </si>
  <si>
    <t>Viken fylkeskommune</t>
  </si>
  <si>
    <t>SiO - Velferdstinget</t>
  </si>
  <si>
    <t>Bergesenstiftelsen</t>
  </si>
  <si>
    <t>Advokatforeningen</t>
  </si>
  <si>
    <t>Justisdepartementet</t>
  </si>
  <si>
    <t>JURK IT</t>
  </si>
  <si>
    <t>Sum driftsinntekter</t>
  </si>
  <si>
    <t>Sum prosjektinntekter</t>
  </si>
  <si>
    <t>SUM DRIFTSINNTEKTER</t>
  </si>
  <si>
    <t>UTGIFTER MEDARBEIDERE</t>
  </si>
  <si>
    <t>Daglig leder</t>
  </si>
  <si>
    <t>Sum 5001</t>
  </si>
  <si>
    <t>Kontormedarbeider</t>
  </si>
  <si>
    <t>Medarbeidere</t>
  </si>
  <si>
    <t>Sommergruppa</t>
  </si>
  <si>
    <t>Sum 5112</t>
  </si>
  <si>
    <t>Feriepenger daglig leder</t>
  </si>
  <si>
    <t>Feriepenger medarbeidere</t>
  </si>
  <si>
    <t>Feriepenger sommergruppa</t>
  </si>
  <si>
    <t>Feriepenger kontormedarbeider</t>
  </si>
  <si>
    <t>Sum 5180</t>
  </si>
  <si>
    <t>AGA daglig leder</t>
  </si>
  <si>
    <t>AGA medarbeidere</t>
  </si>
  <si>
    <t>AGA sommergruppa</t>
  </si>
  <si>
    <t>AGA kontormedarbeider</t>
  </si>
  <si>
    <t>AGA av feriepenger</t>
  </si>
  <si>
    <t>AGA av pensjon</t>
  </si>
  <si>
    <t>Sum 5401, 5411 og 5431</t>
  </si>
  <si>
    <t>Pensjon daglig leder</t>
  </si>
  <si>
    <t>Pensjon medarbeidere</t>
  </si>
  <si>
    <t>Pensjon sommergruppa</t>
  </si>
  <si>
    <t>Pensjon kontormedarbeider</t>
  </si>
  <si>
    <t>Sum 5421</t>
  </si>
  <si>
    <t xml:space="preserve"> </t>
  </si>
  <si>
    <t>Bevertning intern</t>
  </si>
  <si>
    <t>Middag til kveldsvakt</t>
  </si>
  <si>
    <t>Diverse bevertning intern</t>
  </si>
  <si>
    <t>Ferskingseminar</t>
  </si>
  <si>
    <t>Fadderseminar</t>
  </si>
  <si>
    <t>Nedtrapperseminar</t>
  </si>
  <si>
    <t>Sum bevertning</t>
  </si>
  <si>
    <t>SUM UTGIFTER MEDARBEIDERE</t>
  </si>
  <si>
    <t>UTSTYR</t>
  </si>
  <si>
    <t xml:space="preserve">Datamaskiner </t>
  </si>
  <si>
    <t>Oppussing og kontormøbler</t>
  </si>
  <si>
    <t>Telefonutstyr</t>
  </si>
  <si>
    <t>3497, 6649, 6524</t>
  </si>
  <si>
    <t>SUM UTSTYR</t>
  </si>
  <si>
    <t>ANDRE DRIFTSKOSTNADER</t>
  </si>
  <si>
    <t>Lesestoff</t>
  </si>
  <si>
    <t>Dagsavisen</t>
  </si>
  <si>
    <t>Aftenposten</t>
  </si>
  <si>
    <t xml:space="preserve">DN </t>
  </si>
  <si>
    <t>Klassekampen</t>
  </si>
  <si>
    <t xml:space="preserve">Morgenbladet </t>
  </si>
  <si>
    <t>Bøker</t>
  </si>
  <si>
    <t>Sum aviser</t>
  </si>
  <si>
    <t>Kontor</t>
  </si>
  <si>
    <t>Kopimaskin/printer</t>
  </si>
  <si>
    <t>Kopimaskin - kopieringskostnader</t>
  </si>
  <si>
    <t>Kontorrekvisita</t>
  </si>
  <si>
    <t>Sum kontor</t>
  </si>
  <si>
    <t>Konsulenttjenester</t>
  </si>
  <si>
    <t>Konsulenttjenester, oversettelse</t>
  </si>
  <si>
    <t>Tolketjenester</t>
  </si>
  <si>
    <t>Konsulenttjenester, IT-support</t>
  </si>
  <si>
    <t>Sum konsulenttjenester</t>
  </si>
  <si>
    <t>Trykking</t>
  </si>
  <si>
    <t>Brosjyrer og omslag</t>
  </si>
  <si>
    <t>Årsrapport</t>
  </si>
  <si>
    <t>Avhandlinger</t>
  </si>
  <si>
    <t>Sum trykking</t>
  </si>
  <si>
    <t>Kursavgifter</t>
  </si>
  <si>
    <t>Fellesseminar</t>
  </si>
  <si>
    <t>Rettspolitisk forening høstseminar</t>
  </si>
  <si>
    <t>KROM-seminar</t>
  </si>
  <si>
    <t>Kurs i utlendingsrett</t>
  </si>
  <si>
    <t>Kriminalpolitisk konferanse Sundvollen</t>
  </si>
  <si>
    <t>Rettspolitisk internseminar (Tømte)</t>
  </si>
  <si>
    <t>Øvrig faglige kurs og seminarer</t>
  </si>
  <si>
    <t>Debatter</t>
  </si>
  <si>
    <t>Sum kursavgifter</t>
  </si>
  <si>
    <t>Frakt</t>
  </si>
  <si>
    <t>Frakt og transport</t>
  </si>
  <si>
    <t>Porto</t>
  </si>
  <si>
    <t>Sum frakt</t>
  </si>
  <si>
    <t>Buss</t>
  </si>
  <si>
    <t>Drivstoff til bussen</t>
  </si>
  <si>
    <t>Vedlikehold av bussen</t>
  </si>
  <si>
    <t>Årsavgift</t>
  </si>
  <si>
    <t>Motorvognforsikring</t>
  </si>
  <si>
    <t>Bompenger</t>
  </si>
  <si>
    <t>Sum buss</t>
  </si>
  <si>
    <t>Reiser m.m.</t>
  </si>
  <si>
    <t>Reise daglig ledermøte</t>
  </si>
  <si>
    <t>Diverse reiseutgifter</t>
  </si>
  <si>
    <t>Oppsøkende virksomhet</t>
  </si>
  <si>
    <t>Sommerleir og Arendalsuka</t>
  </si>
  <si>
    <t>Sum reiser m.m.</t>
  </si>
  <si>
    <t>Bevertning ekstern</t>
  </si>
  <si>
    <t>Mat daglig ledermøte</t>
  </si>
  <si>
    <t>Forsikringer</t>
  </si>
  <si>
    <t>Kontorforsikring</t>
  </si>
  <si>
    <t>Formuesskadeforsikring for advokater</t>
  </si>
  <si>
    <t>Sum forsikringer</t>
  </si>
  <si>
    <t>Annonsering, kunngjøring, informasjon</t>
  </si>
  <si>
    <t>Sum annonsering, kunngjøring, informasjon</t>
  </si>
  <si>
    <t>Gaver</t>
  </si>
  <si>
    <t>Sum gaver</t>
  </si>
  <si>
    <t>Diverse kostnader</t>
  </si>
  <si>
    <t>Sum diverse kostnader</t>
  </si>
  <si>
    <t>SUM ANDRE DRIFTSKOSTNADER</t>
  </si>
  <si>
    <t>INNTEKTER</t>
  </si>
  <si>
    <t>-</t>
  </si>
  <si>
    <t>UTGIFTER</t>
  </si>
  <si>
    <t>=</t>
  </si>
  <si>
    <t>RESULTAT</t>
  </si>
  <si>
    <t>Budsjett - Generell drift 2025</t>
  </si>
  <si>
    <t>Budsjett - Generell drift 2026</t>
  </si>
  <si>
    <t>Budsjett - Generell drift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</si>
</sst>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 ;_ * \-#,##0.00_ ;_ * &quot;-&quot;??_ ;_ @_ "/>
  </numFmts>
  <fonts count="12" x14ac:knownFonts="1"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i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i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" fontId="1" fillId="0" borderId="0" xfId="0" applyNumberFormat="1" applyFont="1"/>
    <xf numFmtId="1" fontId="0" fillId="0" borderId="0" xfId="0" applyNumberFormat="1"/>
    <xf numFmtId="3" fontId="0" fillId="0" borderId="0" xfId="0" applyNumberFormat="1"/>
    <xf numFmtId="3" fontId="2" fillId="0" borderId="0" xfId="0" applyNumberFormat="1" applyFont="1"/>
    <xf numFmtId="164" fontId="0" fillId="0" borderId="0" xfId="0" applyNumberFormat="1"/>
    <xf numFmtId="3" fontId="2" fillId="0" borderId="1" xfId="0" applyNumberFormat="1" applyFont="1" applyBorder="1"/>
    <xf numFmtId="1" fontId="2" fillId="0" borderId="1" xfId="0" applyNumberFormat="1" applyFont="1" applyBorder="1"/>
    <xf numFmtId="3" fontId="0" fillId="0" borderId="1" xfId="0" applyNumberFormat="1" applyBorder="1"/>
    <xf numFmtId="1" fontId="0" fillId="0" borderId="1" xfId="0" applyNumberFormat="1" applyBorder="1"/>
    <xf numFmtId="3" fontId="0" fillId="0" borderId="1" xfId="0" applyNumberFormat="1" applyFill="1" applyBorder="1"/>
    <xf numFmtId="3" fontId="3" fillId="0" borderId="1" xfId="0" applyNumberFormat="1" applyFont="1" applyBorder="1"/>
    <xf numFmtId="0" fontId="0" fillId="0" borderId="1" xfId="0" applyBorder="1"/>
    <xf numFmtId="3" fontId="4" fillId="0" borderId="1" xfId="0" applyNumberFormat="1" applyFont="1" applyBorder="1"/>
    <xf numFmtId="3" fontId="4" fillId="0" borderId="1" xfId="0" applyNumberFormat="1" applyFont="1" applyFill="1" applyBorder="1"/>
    <xf numFmtId="3" fontId="3" fillId="0" borderId="1" xfId="0" applyNumberFormat="1" applyFont="1" applyFill="1" applyBorder="1"/>
    <xf numFmtId="3" fontId="0" fillId="0" borderId="2" xfId="0" applyNumberFormat="1" applyBorder="1"/>
    <xf numFmtId="1" fontId="0" fillId="0" borderId="2" xfId="0" applyNumberFormat="1" applyBorder="1"/>
    <xf numFmtId="3" fontId="4" fillId="0" borderId="2" xfId="0" applyNumberFormat="1" applyFont="1" applyBorder="1"/>
    <xf numFmtId="3" fontId="4" fillId="0" borderId="2" xfId="0" applyNumberFormat="1" applyFont="1" applyFill="1" applyBorder="1"/>
    <xf numFmtId="3" fontId="2" fillId="0" borderId="2" xfId="0" applyNumberFormat="1" applyFont="1" applyBorder="1"/>
    <xf numFmtId="3" fontId="5" fillId="0" borderId="3" xfId="0" applyNumberFormat="1" applyFont="1" applyBorder="1"/>
    <xf numFmtId="3" fontId="2" fillId="0" borderId="3" xfId="0" applyNumberFormat="1" applyFont="1" applyBorder="1"/>
    <xf numFmtId="3" fontId="0" fillId="0" borderId="3" xfId="0" applyNumberFormat="1" applyBorder="1"/>
    <xf numFmtId="3" fontId="0" fillId="0" borderId="4" xfId="0" applyNumberFormat="1" applyBorder="1"/>
    <xf numFmtId="1" fontId="0" fillId="0" borderId="4" xfId="0" applyNumberFormat="1" applyBorder="1"/>
    <xf numFmtId="3" fontId="2" fillId="0" borderId="4" xfId="0" applyNumberFormat="1" applyFont="1" applyBorder="1"/>
    <xf numFmtId="0" fontId="3" fillId="0" borderId="1" xfId="0" applyFont="1" applyBorder="1"/>
    <xf numFmtId="3" fontId="0" fillId="0" borderId="5" xfId="0" applyNumberFormat="1" applyFont="1" applyFill="1" applyBorder="1"/>
    <xf numFmtId="3" fontId="3" fillId="0" borderId="5" xfId="0" applyNumberFormat="1" applyFont="1" applyFill="1" applyBorder="1"/>
    <xf numFmtId="1" fontId="3" fillId="0" borderId="1" xfId="0" applyNumberFormat="1" applyFont="1" applyBorder="1" applyAlignment="1">
      <alignment horizontal="right"/>
    </xf>
    <xf numFmtId="3" fontId="0" fillId="0" borderId="5" xfId="0" applyNumberFormat="1" applyFill="1" applyBorder="1"/>
    <xf numFmtId="3" fontId="0" fillId="2" borderId="5" xfId="0" applyNumberFormat="1" applyFill="1" applyBorder="1"/>
    <xf numFmtId="4" fontId="0" fillId="2" borderId="5" xfId="0" applyNumberFormat="1" applyFill="1" applyBorder="1"/>
    <xf numFmtId="4" fontId="0" fillId="0" borderId="5" xfId="0" applyNumberFormat="1" applyFill="1" applyBorder="1"/>
    <xf numFmtId="3" fontId="0" fillId="0" borderId="1" xfId="0" applyNumberFormat="1" applyFont="1" applyBorder="1"/>
    <xf numFmtId="3" fontId="0" fillId="2" borderId="1" xfId="0" applyNumberFormat="1" applyFill="1" applyBorder="1"/>
    <xf numFmtId="3" fontId="4" fillId="2" borderId="1" xfId="0" applyNumberFormat="1" applyFont="1" applyFill="1" applyBorder="1"/>
    <xf numFmtId="1" fontId="0" fillId="0" borderId="3" xfId="0" applyNumberFormat="1" applyBorder="1"/>
    <xf numFmtId="3" fontId="0" fillId="2" borderId="3" xfId="0" applyNumberFormat="1" applyFill="1" applyBorder="1"/>
    <xf numFmtId="3" fontId="0" fillId="2" borderId="4" xfId="0" applyNumberFormat="1" applyFill="1" applyBorder="1"/>
    <xf numFmtId="3" fontId="2" fillId="2" borderId="1" xfId="0" applyNumberFormat="1" applyFont="1" applyFill="1" applyBorder="1"/>
    <xf numFmtId="1" fontId="2" fillId="0" borderId="4" xfId="0" applyNumberFormat="1" applyFont="1" applyBorder="1"/>
    <xf numFmtId="3" fontId="2" fillId="2" borderId="4" xfId="0" applyNumberFormat="1" applyFont="1" applyFill="1" applyBorder="1"/>
    <xf numFmtId="1" fontId="3" fillId="0" borderId="4" xfId="0" applyNumberFormat="1" applyFont="1" applyBorder="1"/>
    <xf numFmtId="3" fontId="3" fillId="0" borderId="4" xfId="0" applyNumberFormat="1" applyFont="1" applyBorder="1"/>
    <xf numFmtId="1" fontId="3" fillId="0" borderId="1" xfId="0" applyNumberFormat="1" applyFont="1" applyBorder="1"/>
    <xf numFmtId="3" fontId="2" fillId="0" borderId="1" xfId="0" applyNumberFormat="1" applyFont="1" applyFill="1" applyBorder="1"/>
    <xf numFmtId="1" fontId="2" fillId="0" borderId="3" xfId="0" applyNumberFormat="1" applyFont="1" applyBorder="1"/>
    <xf numFmtId="3" fontId="2" fillId="0" borderId="3" xfId="0" applyNumberFormat="1" applyFont="1" applyFill="1" applyBorder="1"/>
    <xf numFmtId="3" fontId="0" fillId="0" borderId="3" xfId="0" applyNumberFormat="1" applyFill="1" applyBorder="1"/>
    <xf numFmtId="1" fontId="2" fillId="0" borderId="2" xfId="0" applyNumberFormat="1" applyFont="1" applyBorder="1"/>
    <xf numFmtId="3" fontId="2" fillId="0" borderId="2" xfId="0" applyNumberFormat="1" applyFont="1" applyFill="1" applyBorder="1"/>
    <xf numFmtId="3" fontId="0" fillId="0" borderId="2" xfId="0" applyNumberFormat="1" applyFill="1" applyBorder="1"/>
    <xf numFmtId="3" fontId="0" fillId="0" borderId="6" xfId="0" applyNumberFormat="1" applyBorder="1"/>
    <xf numFmtId="3" fontId="3" fillId="0" borderId="2" xfId="0" applyNumberFormat="1" applyFont="1" applyFill="1" applyBorder="1"/>
    <xf numFmtId="1" fontId="0" fillId="0" borderId="1" xfId="0" applyNumberFormat="1" applyFill="1" applyBorder="1"/>
    <xf numFmtId="3" fontId="0" fillId="0" borderId="0" xfId="0" applyNumberFormat="1" applyFill="1"/>
    <xf numFmtId="3" fontId="6" fillId="0" borderId="1" xfId="0" applyNumberFormat="1" applyFont="1" applyBorder="1"/>
    <xf numFmtId="1" fontId="4" fillId="0" borderId="1" xfId="0" applyNumberFormat="1" applyFont="1" applyBorder="1"/>
    <xf numFmtId="1" fontId="0" fillId="0" borderId="3" xfId="0" applyNumberFormat="1" applyBorder="1" applyAlignment="1">
      <alignment horizontal="right"/>
    </xf>
    <xf numFmtId="3" fontId="0" fillId="0" borderId="7" xfId="0" applyNumberFormat="1" applyBorder="1"/>
    <xf numFmtId="1" fontId="0" fillId="0" borderId="8" xfId="0" applyNumberFormat="1" applyBorder="1" applyAlignment="1">
      <alignment horizontal="right"/>
    </xf>
    <xf numFmtId="3" fontId="2" fillId="0" borderId="8" xfId="0" applyNumberFormat="1" applyFont="1" applyBorder="1"/>
    <xf numFmtId="3" fontId="0" fillId="2" borderId="8" xfId="0" applyNumberFormat="1" applyFill="1" applyBorder="1"/>
    <xf numFmtId="3" fontId="0" fillId="0" borderId="9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58"/>
  <sheetViews>
    <sheetView tabSelected="1" topLeftCell="A46" workbookViewId="0">
      <selection activeCell="D131" sqref="D131"/>
    </sheetView>
  </sheetViews>
  <sheetFormatPr defaultColWidth="9.140625" defaultRowHeight="15" x14ac:dyDescent="0.25"/>
  <cols>
    <col min="3" max="3" width="38.5703125" bestFit="1" customWidth="1"/>
    <col min="4" max="4" width="10" bestFit="1" customWidth="1"/>
    <col min="7" max="7" width="18.7109375" customWidth="1"/>
    <col min="8" max="8" width="17.42578125" style="5" customWidth="1"/>
  </cols>
  <sheetData>
    <row r="1" spans="1:8" ht="23.25" x14ac:dyDescent="0.35">
      <c r="A1" s="1" t="s">
        <v>0</v>
      </c>
      <c r="B1" s="2"/>
      <c r="C1" s="3"/>
      <c r="D1" s="3"/>
      <c r="E1" s="3"/>
      <c r="F1" s="4"/>
    </row>
    <row r="2" spans="1:8" ht="23.25" x14ac:dyDescent="0.35">
      <c r="A2" s="3"/>
      <c r="B2" s="1"/>
      <c r="C2" s="3"/>
      <c r="D2" s="3"/>
      <c r="E2" s="3"/>
      <c r="F2" s="4"/>
    </row>
    <row r="3" spans="1:8" ht="23.25" x14ac:dyDescent="0.35">
      <c r="A3" s="1" t="s">
        <v>123</v>
      </c>
      <c r="B3" s="2"/>
      <c r="C3" s="3"/>
      <c r="D3" s="3"/>
      <c r="E3" s="3"/>
      <c r="F3" s="3"/>
    </row>
    <row r="4" spans="1:8" x14ac:dyDescent="0.25">
      <c r="A4" s="3"/>
      <c r="B4" s="2"/>
      <c r="C4" s="2"/>
      <c r="D4" s="2"/>
      <c r="E4" s="2"/>
      <c r="F4" s="2"/>
      <c r="H4"/>
    </row>
    <row r="5" spans="1:8" x14ac:dyDescent="0.25">
      <c r="A5" s="6" t="s">
        <v>1</v>
      </c>
      <c r="B5" s="7"/>
      <c r="C5" s="6" t="s">
        <v>2</v>
      </c>
      <c r="D5" s="6"/>
      <c r="E5" s="6"/>
      <c r="F5" s="6"/>
      <c r="H5"/>
    </row>
    <row r="6" spans="1:8" x14ac:dyDescent="0.25">
      <c r="A6" s="6"/>
      <c r="B6" s="7"/>
      <c r="C6" s="6"/>
      <c r="D6" s="6"/>
      <c r="E6" s="6"/>
      <c r="F6" s="6"/>
      <c r="H6"/>
    </row>
    <row r="7" spans="1:8" x14ac:dyDescent="0.25">
      <c r="A7" s="8">
        <v>700032</v>
      </c>
      <c r="B7" s="9">
        <v>3437</v>
      </c>
      <c r="C7" s="8" t="s">
        <v>3</v>
      </c>
      <c r="D7" s="10">
        <v>1800000</v>
      </c>
      <c r="E7" s="8"/>
      <c r="F7" s="6"/>
      <c r="H7"/>
    </row>
    <row r="8" spans="1:8" x14ac:dyDescent="0.25">
      <c r="A8" s="8">
        <v>700032</v>
      </c>
      <c r="B8" s="9">
        <v>3437</v>
      </c>
      <c r="C8" s="8" t="s">
        <v>4</v>
      </c>
      <c r="D8" s="10">
        <v>110000</v>
      </c>
      <c r="E8" s="8"/>
      <c r="F8" s="6"/>
      <c r="H8"/>
    </row>
    <row r="9" spans="1:8" x14ac:dyDescent="0.25">
      <c r="A9" s="8">
        <v>700032</v>
      </c>
      <c r="B9" s="9">
        <v>3426</v>
      </c>
      <c r="C9" s="8" t="s">
        <v>5</v>
      </c>
      <c r="D9" s="10">
        <v>375000</v>
      </c>
      <c r="E9" s="8"/>
      <c r="F9" s="6"/>
      <c r="H9"/>
    </row>
    <row r="10" spans="1:8" x14ac:dyDescent="0.25">
      <c r="A10" s="8">
        <v>700032</v>
      </c>
      <c r="B10" s="9">
        <v>3451</v>
      </c>
      <c r="C10" s="8" t="s">
        <v>6</v>
      </c>
      <c r="D10" s="10">
        <v>150000</v>
      </c>
      <c r="E10" s="8"/>
      <c r="F10" s="6"/>
      <c r="H10"/>
    </row>
    <row r="11" spans="1:8" x14ac:dyDescent="0.25">
      <c r="A11" s="8">
        <v>700032</v>
      </c>
      <c r="B11" s="9">
        <v>3451</v>
      </c>
      <c r="C11" s="11" t="s">
        <v>7</v>
      </c>
      <c r="D11" s="10">
        <v>50000</v>
      </c>
      <c r="E11" s="8"/>
      <c r="F11" s="6"/>
      <c r="H11"/>
    </row>
    <row r="12" spans="1:8" x14ac:dyDescent="0.25">
      <c r="A12" s="8">
        <v>700032</v>
      </c>
      <c r="B12" s="9">
        <v>3460</v>
      </c>
      <c r="C12" s="8" t="s">
        <v>8</v>
      </c>
      <c r="D12" s="10">
        <v>6100000</v>
      </c>
      <c r="E12" s="12"/>
      <c r="F12" s="6"/>
      <c r="H12"/>
    </row>
    <row r="13" spans="1:8" x14ac:dyDescent="0.25">
      <c r="A13" s="8"/>
      <c r="B13" s="9"/>
      <c r="C13" s="8"/>
      <c r="D13" s="10"/>
      <c r="E13" s="12"/>
      <c r="F13" s="6"/>
      <c r="H13"/>
    </row>
    <row r="14" spans="1:8" x14ac:dyDescent="0.25">
      <c r="A14" s="8"/>
      <c r="B14" s="9"/>
      <c r="C14" s="8"/>
      <c r="D14" s="10"/>
      <c r="E14" s="12"/>
      <c r="F14" s="6"/>
      <c r="H14"/>
    </row>
    <row r="15" spans="1:8" x14ac:dyDescent="0.25">
      <c r="A15" s="8">
        <v>700032</v>
      </c>
      <c r="B15" s="9"/>
      <c r="C15" s="8" t="s">
        <v>9</v>
      </c>
      <c r="D15" s="10">
        <v>40500</v>
      </c>
      <c r="E15" s="12"/>
      <c r="F15" s="6"/>
      <c r="H15"/>
    </row>
    <row r="16" spans="1:8" x14ac:dyDescent="0.25">
      <c r="A16" s="8"/>
      <c r="B16" s="9"/>
      <c r="C16" s="13" t="s">
        <v>10</v>
      </c>
      <c r="D16" s="14"/>
      <c r="E16" s="13">
        <f>SUM(D7:D15)</f>
        <v>8625500</v>
      </c>
      <c r="F16" s="6"/>
      <c r="H16"/>
    </row>
    <row r="17" spans="1:8" x14ac:dyDescent="0.25">
      <c r="A17" s="8"/>
      <c r="B17" s="9"/>
      <c r="C17" s="13"/>
      <c r="D17" s="14"/>
      <c r="E17" s="13"/>
      <c r="F17" s="6"/>
      <c r="H17"/>
    </row>
    <row r="18" spans="1:8" x14ac:dyDescent="0.25">
      <c r="A18" s="8"/>
      <c r="B18" s="9"/>
      <c r="C18" s="11"/>
      <c r="D18" s="15"/>
      <c r="E18" s="13"/>
      <c r="F18" s="6"/>
      <c r="H18"/>
    </row>
    <row r="19" spans="1:8" x14ac:dyDescent="0.25">
      <c r="A19" s="8"/>
      <c r="B19" s="9"/>
      <c r="C19" s="11"/>
      <c r="D19" s="15"/>
      <c r="E19" s="13"/>
      <c r="F19" s="6"/>
      <c r="H19"/>
    </row>
    <row r="20" spans="1:8" x14ac:dyDescent="0.25">
      <c r="A20" s="8"/>
      <c r="B20" s="9"/>
      <c r="C20" s="13" t="s">
        <v>11</v>
      </c>
      <c r="D20" s="14"/>
      <c r="E20" s="13">
        <f>SUM(D18+D19)</f>
        <v>0</v>
      </c>
      <c r="F20" s="6"/>
      <c r="H20"/>
    </row>
    <row r="21" spans="1:8" x14ac:dyDescent="0.25">
      <c r="A21" s="16"/>
      <c r="B21" s="17"/>
      <c r="C21" s="18"/>
      <c r="D21" s="19"/>
      <c r="E21" s="18"/>
      <c r="F21" s="20"/>
      <c r="H21"/>
    </row>
    <row r="22" spans="1:8" ht="15.75" thickBot="1" x14ac:dyDescent="0.3">
      <c r="A22" s="21"/>
      <c r="B22" s="22"/>
      <c r="C22" s="22" t="s">
        <v>12</v>
      </c>
      <c r="D22" s="23"/>
      <c r="E22" s="23"/>
      <c r="F22" s="22">
        <f>SUM(E7:E20)</f>
        <v>8625500</v>
      </c>
      <c r="H22"/>
    </row>
    <row r="23" spans="1:8" x14ac:dyDescent="0.25">
      <c r="A23" s="24"/>
      <c r="B23" s="25"/>
      <c r="C23" s="24"/>
      <c r="D23" s="24"/>
      <c r="E23" s="24"/>
      <c r="F23" s="26"/>
      <c r="H23"/>
    </row>
    <row r="24" spans="1:8" x14ac:dyDescent="0.25">
      <c r="A24" s="8"/>
      <c r="B24" s="7"/>
      <c r="C24" s="6" t="s">
        <v>13</v>
      </c>
      <c r="D24" s="6"/>
      <c r="E24" s="12"/>
      <c r="F24" s="6"/>
      <c r="H24"/>
    </row>
    <row r="25" spans="1:8" x14ac:dyDescent="0.25">
      <c r="A25" s="8"/>
      <c r="B25" s="7"/>
      <c r="C25" s="6"/>
      <c r="D25" s="6"/>
      <c r="E25" s="12"/>
      <c r="F25" s="6"/>
      <c r="H25"/>
    </row>
    <row r="26" spans="1:8" x14ac:dyDescent="0.25">
      <c r="A26" s="8">
        <v>700032</v>
      </c>
      <c r="B26" s="9">
        <v>5001</v>
      </c>
      <c r="C26" s="8" t="s">
        <v>14</v>
      </c>
      <c r="D26" s="8">
        <v>382300</v>
      </c>
      <c r="E26" s="27"/>
      <c r="F26" s="6"/>
      <c r="H26"/>
    </row>
    <row r="27" spans="1:8" x14ac:dyDescent="0.25">
      <c r="A27" s="8"/>
      <c r="B27" s="9"/>
      <c r="C27" s="13" t="s">
        <v>15</v>
      </c>
      <c r="D27" s="13"/>
      <c r="E27" s="13">
        <f>SUM(D26:D26)</f>
        <v>382300</v>
      </c>
      <c r="F27" s="6"/>
      <c r="H27"/>
    </row>
    <row r="28" spans="1:8" x14ac:dyDescent="0.25">
      <c r="A28" s="8"/>
      <c r="B28" s="9"/>
      <c r="C28" s="8"/>
      <c r="D28" s="8"/>
      <c r="E28" s="8"/>
      <c r="F28" s="6"/>
      <c r="H28"/>
    </row>
    <row r="29" spans="1:8" x14ac:dyDescent="0.25">
      <c r="A29" s="8">
        <v>700032</v>
      </c>
      <c r="B29" s="9">
        <v>5112</v>
      </c>
      <c r="C29" s="8" t="s">
        <v>16</v>
      </c>
      <c r="D29" s="10">
        <v>245664</v>
      </c>
      <c r="E29" s="8"/>
      <c r="F29" s="6"/>
      <c r="H29"/>
    </row>
    <row r="30" spans="1:8" x14ac:dyDescent="0.25">
      <c r="A30" s="8">
        <v>700032</v>
      </c>
      <c r="B30" s="9">
        <v>5112</v>
      </c>
      <c r="C30" s="8" t="s">
        <v>17</v>
      </c>
      <c r="D30" s="10">
        <v>3848085.8</v>
      </c>
      <c r="E30" s="8"/>
      <c r="F30" s="6"/>
      <c r="H30"/>
    </row>
    <row r="31" spans="1:8" x14ac:dyDescent="0.25">
      <c r="A31" s="8">
        <v>700032</v>
      </c>
      <c r="B31" s="9">
        <v>5112</v>
      </c>
      <c r="C31" s="8" t="s">
        <v>18</v>
      </c>
      <c r="D31" s="10">
        <v>592099.19999999995</v>
      </c>
      <c r="E31" s="3"/>
      <c r="F31" s="6"/>
      <c r="H31"/>
    </row>
    <row r="32" spans="1:8" x14ac:dyDescent="0.25">
      <c r="A32" s="8"/>
      <c r="B32" s="9"/>
      <c r="C32" s="13" t="s">
        <v>19</v>
      </c>
      <c r="D32" s="14"/>
      <c r="E32" s="13">
        <f>SUM(D29:D31)</f>
        <v>4685849</v>
      </c>
      <c r="F32" s="6"/>
      <c r="H32"/>
    </row>
    <row r="33" spans="1:8" x14ac:dyDescent="0.25">
      <c r="A33" s="8"/>
      <c r="B33" s="9"/>
      <c r="C33" s="8"/>
      <c r="D33" s="10">
        <v>0.12</v>
      </c>
      <c r="E33" s="8"/>
      <c r="F33" s="6"/>
      <c r="H33"/>
    </row>
    <row r="34" spans="1:8" x14ac:dyDescent="0.25">
      <c r="A34" s="8">
        <v>700032</v>
      </c>
      <c r="B34" s="9">
        <v>5180</v>
      </c>
      <c r="C34" s="8" t="s">
        <v>20</v>
      </c>
      <c r="D34" s="28">
        <f>D26*D33</f>
        <v>45876</v>
      </c>
      <c r="E34" s="8"/>
      <c r="F34" s="6"/>
      <c r="H34"/>
    </row>
    <row r="35" spans="1:8" x14ac:dyDescent="0.25">
      <c r="A35" s="8"/>
      <c r="B35" s="9"/>
      <c r="C35" s="11"/>
      <c r="D35" s="29"/>
      <c r="E35" s="8"/>
      <c r="F35" s="6"/>
      <c r="H35"/>
    </row>
    <row r="36" spans="1:8" x14ac:dyDescent="0.25">
      <c r="A36" s="8">
        <v>700032</v>
      </c>
      <c r="B36" s="9">
        <v>5180</v>
      </c>
      <c r="C36" s="8" t="s">
        <v>21</v>
      </c>
      <c r="D36" s="10">
        <f>D30*D33</f>
        <v>461770.29599999997</v>
      </c>
      <c r="E36" s="8"/>
      <c r="F36" s="6"/>
      <c r="H36"/>
    </row>
    <row r="37" spans="1:8" x14ac:dyDescent="0.25">
      <c r="A37" s="8">
        <v>700032</v>
      </c>
      <c r="B37" s="9">
        <v>5180</v>
      </c>
      <c r="C37" s="8" t="s">
        <v>22</v>
      </c>
      <c r="D37" s="10">
        <f>D31*D33</f>
        <v>71051.903999999995</v>
      </c>
      <c r="E37" s="3"/>
      <c r="F37" s="6"/>
      <c r="H37"/>
    </row>
    <row r="38" spans="1:8" x14ac:dyDescent="0.25">
      <c r="A38" s="8">
        <v>700032</v>
      </c>
      <c r="B38" s="9">
        <v>5180</v>
      </c>
      <c r="C38" s="8" t="s">
        <v>23</v>
      </c>
      <c r="D38" s="10">
        <f>D29*D33</f>
        <v>29479.68</v>
      </c>
      <c r="E38" s="8"/>
      <c r="F38" s="6"/>
      <c r="H38"/>
    </row>
    <row r="39" spans="1:8" x14ac:dyDescent="0.25">
      <c r="A39" s="8"/>
      <c r="B39" s="9"/>
      <c r="C39" s="13" t="s">
        <v>24</v>
      </c>
      <c r="D39" s="14"/>
      <c r="E39" s="13">
        <f>SUM(D34:D38)</f>
        <v>608177.88</v>
      </c>
      <c r="F39" s="6"/>
      <c r="H39"/>
    </row>
    <row r="40" spans="1:8" x14ac:dyDescent="0.25">
      <c r="A40" s="8"/>
      <c r="B40" s="9"/>
      <c r="C40" s="8"/>
      <c r="D40" s="10">
        <v>0.14099999999999999</v>
      </c>
      <c r="E40" s="8"/>
      <c r="F40" s="6"/>
      <c r="H40"/>
    </row>
    <row r="41" spans="1:8" x14ac:dyDescent="0.25">
      <c r="A41" s="8">
        <v>700032</v>
      </c>
      <c r="B41" s="30">
        <v>5401</v>
      </c>
      <c r="C41" s="8" t="s">
        <v>25</v>
      </c>
      <c r="D41" s="31">
        <f>(D26+D34)*D40</f>
        <v>60372.815999999992</v>
      </c>
      <c r="E41" s="8"/>
      <c r="F41" s="6"/>
      <c r="H41"/>
    </row>
    <row r="42" spans="1:8" x14ac:dyDescent="0.25">
      <c r="A42" s="8"/>
      <c r="B42" s="30"/>
      <c r="C42" s="8"/>
      <c r="D42" s="31"/>
      <c r="E42" s="8"/>
      <c r="F42" s="6"/>
      <c r="H42"/>
    </row>
    <row r="43" spans="1:8" x14ac:dyDescent="0.25">
      <c r="A43" s="8">
        <v>700032</v>
      </c>
      <c r="B43" s="30">
        <v>5401</v>
      </c>
      <c r="C43" s="8" t="s">
        <v>26</v>
      </c>
      <c r="D43" s="31">
        <f>(D30*D40)</f>
        <v>542580.09779999987</v>
      </c>
      <c r="E43" s="8"/>
      <c r="F43" s="6"/>
      <c r="H43"/>
    </row>
    <row r="44" spans="1:8" x14ac:dyDescent="0.25">
      <c r="A44" s="8">
        <v>700032</v>
      </c>
      <c r="B44" s="30">
        <v>5401</v>
      </c>
      <c r="C44" s="8" t="s">
        <v>27</v>
      </c>
      <c r="D44" s="31">
        <f>(D31*D40)</f>
        <v>83485.987199999989</v>
      </c>
      <c r="E44" s="8"/>
      <c r="F44" s="6"/>
      <c r="H44"/>
    </row>
    <row r="45" spans="1:8" x14ac:dyDescent="0.25">
      <c r="A45" s="8">
        <v>700032</v>
      </c>
      <c r="B45" s="30">
        <v>5401</v>
      </c>
      <c r="C45" s="8" t="s">
        <v>28</v>
      </c>
      <c r="D45" s="31">
        <f>(D29*D40)</f>
        <v>34638.623999999996</v>
      </c>
      <c r="E45" s="8"/>
      <c r="F45" s="6"/>
      <c r="H45"/>
    </row>
    <row r="46" spans="1:8" x14ac:dyDescent="0.25">
      <c r="A46" s="8">
        <v>700032</v>
      </c>
      <c r="B46" s="30">
        <v>5411</v>
      </c>
      <c r="C46" s="8" t="s">
        <v>29</v>
      </c>
      <c r="D46" s="31">
        <f>(D34+D35+D36+D37+D38)*D40</f>
        <v>85753.081079999989</v>
      </c>
      <c r="E46" s="3"/>
      <c r="F46" s="6"/>
      <c r="H46"/>
    </row>
    <row r="47" spans="1:8" x14ac:dyDescent="0.25">
      <c r="A47" s="8">
        <v>700032</v>
      </c>
      <c r="B47" s="30">
        <v>5431</v>
      </c>
      <c r="C47" s="8" t="s">
        <v>30</v>
      </c>
      <c r="D47" s="31">
        <f>(D50+D51+D52+D53)*D40</f>
        <v>87896.908106999996</v>
      </c>
      <c r="E47" s="8"/>
      <c r="F47" s="6"/>
      <c r="H47"/>
    </row>
    <row r="48" spans="1:8" x14ac:dyDescent="0.25">
      <c r="A48" s="8"/>
      <c r="B48" s="30"/>
      <c r="C48" s="13" t="s">
        <v>31</v>
      </c>
      <c r="D48" s="32"/>
      <c r="E48" s="13">
        <f>SUM(D41:D47)</f>
        <v>894727.51418699976</v>
      </c>
      <c r="F48" s="6"/>
      <c r="H48"/>
    </row>
    <row r="49" spans="1:8" x14ac:dyDescent="0.25">
      <c r="A49" s="8"/>
      <c r="B49" s="30"/>
      <c r="C49" s="8"/>
      <c r="D49" s="32">
        <v>0.123</v>
      </c>
      <c r="E49" s="8"/>
      <c r="F49" s="6"/>
      <c r="H49"/>
    </row>
    <row r="50" spans="1:8" x14ac:dyDescent="0.25">
      <c r="A50" s="8">
        <v>700032</v>
      </c>
      <c r="B50" s="30">
        <v>5421</v>
      </c>
      <c r="C50" s="11" t="s">
        <v>32</v>
      </c>
      <c r="D50" s="33">
        <f>D26*D49</f>
        <v>47022.9</v>
      </c>
      <c r="E50" s="8"/>
      <c r="F50" s="6"/>
      <c r="H50"/>
    </row>
    <row r="51" spans="1:8" x14ac:dyDescent="0.25">
      <c r="A51" s="8">
        <v>700032</v>
      </c>
      <c r="B51" s="30">
        <v>5421</v>
      </c>
      <c r="C51" s="11" t="s">
        <v>33</v>
      </c>
      <c r="D51" s="34">
        <f>D30*D49</f>
        <v>473314.55339999998</v>
      </c>
      <c r="E51" s="8"/>
      <c r="F51" s="6"/>
      <c r="H51"/>
    </row>
    <row r="52" spans="1:8" x14ac:dyDescent="0.25">
      <c r="A52" s="8">
        <v>700032</v>
      </c>
      <c r="B52" s="30">
        <v>5421</v>
      </c>
      <c r="C52" s="11" t="s">
        <v>34</v>
      </c>
      <c r="D52" s="34">
        <f>D31*D49</f>
        <v>72828.2016</v>
      </c>
      <c r="E52" s="3"/>
      <c r="F52" s="6"/>
      <c r="H52"/>
    </row>
    <row r="53" spans="1:8" x14ac:dyDescent="0.25">
      <c r="A53" s="8">
        <v>700032</v>
      </c>
      <c r="B53" s="30">
        <v>5421</v>
      </c>
      <c r="C53" s="11" t="s">
        <v>35</v>
      </c>
      <c r="D53" s="10">
        <f>D29*D49</f>
        <v>30216.671999999999</v>
      </c>
      <c r="E53" s="13"/>
      <c r="F53" s="6"/>
      <c r="H53"/>
    </row>
    <row r="54" spans="1:8" x14ac:dyDescent="0.25">
      <c r="A54" s="8"/>
      <c r="B54" s="9"/>
      <c r="C54" s="13" t="s">
        <v>36</v>
      </c>
      <c r="D54" s="14"/>
      <c r="E54" s="13">
        <f>SUM(D50:D53)</f>
        <v>623382.32700000005</v>
      </c>
      <c r="F54" s="6" t="s">
        <v>37</v>
      </c>
      <c r="H54"/>
    </row>
    <row r="55" spans="1:8" x14ac:dyDescent="0.25">
      <c r="A55" s="8"/>
      <c r="B55" s="9"/>
      <c r="C55" s="13"/>
      <c r="D55" s="14"/>
      <c r="E55" s="8"/>
      <c r="F55" s="6"/>
      <c r="H55"/>
    </row>
    <row r="56" spans="1:8" x14ac:dyDescent="0.25">
      <c r="A56" s="8"/>
      <c r="B56" s="9"/>
      <c r="C56" s="8" t="s">
        <v>38</v>
      </c>
      <c r="D56" s="10"/>
      <c r="E56" s="8"/>
      <c r="F56" s="6"/>
      <c r="H56"/>
    </row>
    <row r="57" spans="1:8" x14ac:dyDescent="0.25">
      <c r="A57" s="8">
        <v>700032</v>
      </c>
      <c r="B57" s="9">
        <v>5999</v>
      </c>
      <c r="C57" s="8" t="s">
        <v>39</v>
      </c>
      <c r="D57" s="10">
        <v>30000</v>
      </c>
      <c r="E57" s="8"/>
      <c r="F57" s="6"/>
      <c r="H57"/>
    </row>
    <row r="58" spans="1:8" x14ac:dyDescent="0.25">
      <c r="A58" s="8">
        <v>700032</v>
      </c>
      <c r="B58" s="9">
        <v>5999</v>
      </c>
      <c r="C58" s="35" t="s">
        <v>40</v>
      </c>
      <c r="D58" s="10">
        <v>50000</v>
      </c>
      <c r="E58" s="8"/>
      <c r="F58" s="6"/>
      <c r="H58"/>
    </row>
    <row r="59" spans="1:8" x14ac:dyDescent="0.25">
      <c r="A59" s="8">
        <v>700032</v>
      </c>
      <c r="B59" s="9">
        <v>5999</v>
      </c>
      <c r="C59" s="11" t="s">
        <v>41</v>
      </c>
      <c r="D59" s="36">
        <f>(200*12)+(200*12)</f>
        <v>4800</v>
      </c>
      <c r="E59" s="8"/>
      <c r="F59" s="6"/>
      <c r="H59"/>
    </row>
    <row r="60" spans="1:8" x14ac:dyDescent="0.25">
      <c r="A60" s="8">
        <v>700032</v>
      </c>
      <c r="B60" s="9">
        <v>5999</v>
      </c>
      <c r="C60" s="11" t="s">
        <v>42</v>
      </c>
      <c r="D60" s="36">
        <f>(200*12)+(200*12)</f>
        <v>4800</v>
      </c>
      <c r="E60" s="8"/>
      <c r="F60" s="6"/>
      <c r="H60"/>
    </row>
    <row r="61" spans="1:8" x14ac:dyDescent="0.25">
      <c r="A61" s="8">
        <v>700032</v>
      </c>
      <c r="B61" s="9">
        <v>5999</v>
      </c>
      <c r="C61" s="11" t="s">
        <v>43</v>
      </c>
      <c r="D61" s="36">
        <f>(200*12)+(200*12)</f>
        <v>4800</v>
      </c>
      <c r="E61" s="3"/>
      <c r="F61" s="6"/>
      <c r="H61"/>
    </row>
    <row r="62" spans="1:8" x14ac:dyDescent="0.25">
      <c r="A62" s="8"/>
      <c r="B62" s="9"/>
      <c r="C62" s="13" t="s">
        <v>44</v>
      </c>
      <c r="D62" s="37"/>
      <c r="E62" s="13">
        <f>SUM(D57:D61)</f>
        <v>94400</v>
      </c>
      <c r="F62" s="8"/>
      <c r="H62"/>
    </row>
    <row r="63" spans="1:8" x14ac:dyDescent="0.25">
      <c r="A63" s="8"/>
      <c r="B63" s="9"/>
      <c r="C63" s="8"/>
      <c r="D63" s="36"/>
      <c r="E63" s="8"/>
      <c r="F63" s="6"/>
      <c r="H63"/>
    </row>
    <row r="64" spans="1:8" ht="15.75" thickBot="1" x14ac:dyDescent="0.3">
      <c r="A64" s="21"/>
      <c r="B64" s="38"/>
      <c r="C64" s="22" t="s">
        <v>45</v>
      </c>
      <c r="D64" s="39"/>
      <c r="E64" s="23"/>
      <c r="F64" s="22">
        <f>SUM(E26:E62)</f>
        <v>7288836.7211869992</v>
      </c>
      <c r="H64"/>
    </row>
    <row r="65" spans="1:8" x14ac:dyDescent="0.25">
      <c r="A65" s="24"/>
      <c r="B65" s="25"/>
      <c r="C65" s="26"/>
      <c r="D65" s="40"/>
      <c r="E65" s="26"/>
      <c r="F65" s="26"/>
      <c r="H65"/>
    </row>
    <row r="66" spans="1:8" x14ac:dyDescent="0.25">
      <c r="A66" s="8"/>
      <c r="B66" s="7"/>
      <c r="C66" s="6" t="s">
        <v>46</v>
      </c>
      <c r="D66" s="41"/>
      <c r="E66" s="24"/>
      <c r="F66" s="26"/>
      <c r="H66"/>
    </row>
    <row r="67" spans="1:8" x14ac:dyDescent="0.25">
      <c r="A67" s="24"/>
      <c r="B67" s="42"/>
      <c r="C67" s="26"/>
      <c r="D67" s="43"/>
      <c r="E67" s="8"/>
      <c r="F67" s="6"/>
      <c r="H67"/>
    </row>
    <row r="68" spans="1:8" x14ac:dyDescent="0.25">
      <c r="A68" s="24">
        <v>700032</v>
      </c>
      <c r="B68" s="44">
        <v>3497</v>
      </c>
      <c r="C68" s="45" t="s">
        <v>47</v>
      </c>
      <c r="D68" s="40">
        <v>39300</v>
      </c>
      <c r="E68" s="8"/>
      <c r="F68" s="6"/>
      <c r="H68"/>
    </row>
    <row r="69" spans="1:8" x14ac:dyDescent="0.25">
      <c r="A69" s="8">
        <v>700032</v>
      </c>
      <c r="B69" s="30">
        <v>6649</v>
      </c>
      <c r="C69" s="15" t="s">
        <v>48</v>
      </c>
      <c r="D69" s="15">
        <v>50000</v>
      </c>
      <c r="E69" s="3"/>
      <c r="F69" s="6"/>
      <c r="H69"/>
    </row>
    <row r="70" spans="1:8" x14ac:dyDescent="0.25">
      <c r="A70" s="8">
        <v>700032</v>
      </c>
      <c r="B70" s="46">
        <v>6524</v>
      </c>
      <c r="C70" s="15" t="s">
        <v>49</v>
      </c>
      <c r="D70" s="10">
        <v>2000</v>
      </c>
      <c r="E70" s="8"/>
      <c r="F70" s="6"/>
      <c r="H70"/>
    </row>
    <row r="71" spans="1:8" x14ac:dyDescent="0.25">
      <c r="A71" s="8"/>
      <c r="B71" s="7"/>
      <c r="C71" s="14" t="s">
        <v>50</v>
      </c>
      <c r="D71" s="14"/>
      <c r="E71" s="13">
        <f>SUM(D68:D70)</f>
        <v>91300</v>
      </c>
      <c r="F71" s="10"/>
      <c r="H71"/>
    </row>
    <row r="72" spans="1:8" x14ac:dyDescent="0.25">
      <c r="A72" s="8"/>
      <c r="B72" s="7"/>
      <c r="C72" s="47"/>
      <c r="D72" s="10"/>
      <c r="E72" s="16"/>
      <c r="F72" s="20"/>
      <c r="H72"/>
    </row>
    <row r="73" spans="1:8" ht="15.75" thickBot="1" x14ac:dyDescent="0.3">
      <c r="A73" s="23"/>
      <c r="B73" s="48"/>
      <c r="C73" s="49" t="s">
        <v>51</v>
      </c>
      <c r="D73" s="50"/>
      <c r="E73" s="23"/>
      <c r="F73" s="22">
        <f>SUM(E71)</f>
        <v>91300</v>
      </c>
      <c r="H73"/>
    </row>
    <row r="74" spans="1:8" x14ac:dyDescent="0.25">
      <c r="A74" s="16"/>
      <c r="B74" s="51"/>
      <c r="C74" s="52"/>
      <c r="D74" s="53"/>
      <c r="E74" s="54"/>
      <c r="F74" s="20"/>
      <c r="H74"/>
    </row>
    <row r="75" spans="1:8" x14ac:dyDescent="0.25">
      <c r="A75" s="16"/>
      <c r="B75" s="51"/>
      <c r="C75" s="52" t="s">
        <v>52</v>
      </c>
      <c r="D75" s="53"/>
      <c r="E75" s="16"/>
      <c r="F75" s="20"/>
      <c r="H75"/>
    </row>
    <row r="76" spans="1:8" x14ac:dyDescent="0.25">
      <c r="A76" s="16"/>
      <c r="B76" s="51"/>
      <c r="C76" s="52"/>
      <c r="D76" s="53"/>
      <c r="E76" s="8"/>
      <c r="F76" s="6"/>
      <c r="H76"/>
    </row>
    <row r="77" spans="1:8" x14ac:dyDescent="0.25">
      <c r="A77" s="16"/>
      <c r="B77" s="51"/>
      <c r="C77" s="55" t="s">
        <v>53</v>
      </c>
      <c r="D77" s="53"/>
      <c r="E77" s="8"/>
      <c r="F77" s="6"/>
      <c r="H77"/>
    </row>
    <row r="78" spans="1:8" x14ac:dyDescent="0.25">
      <c r="A78" s="8">
        <v>700032</v>
      </c>
      <c r="B78" s="9">
        <v>6846</v>
      </c>
      <c r="C78" s="10" t="s">
        <v>54</v>
      </c>
      <c r="D78" s="10">
        <v>0</v>
      </c>
      <c r="E78" s="8"/>
      <c r="F78" s="6"/>
      <c r="H78"/>
    </row>
    <row r="79" spans="1:8" x14ac:dyDescent="0.25">
      <c r="A79" s="8">
        <v>700032</v>
      </c>
      <c r="B79" s="9">
        <v>6846</v>
      </c>
      <c r="C79" s="10" t="s">
        <v>55</v>
      </c>
      <c r="D79" s="10">
        <v>0</v>
      </c>
      <c r="E79" s="8"/>
      <c r="F79" s="6"/>
      <c r="H79"/>
    </row>
    <row r="80" spans="1:8" x14ac:dyDescent="0.25">
      <c r="A80" s="8">
        <v>700032</v>
      </c>
      <c r="B80" s="9">
        <v>6846</v>
      </c>
      <c r="C80" s="10" t="s">
        <v>56</v>
      </c>
      <c r="D80" s="10">
        <v>0</v>
      </c>
      <c r="E80" s="8"/>
      <c r="F80" s="6"/>
      <c r="H80"/>
    </row>
    <row r="81" spans="1:8" x14ac:dyDescent="0.25">
      <c r="A81" s="8">
        <v>700032</v>
      </c>
      <c r="B81" s="9">
        <v>6846</v>
      </c>
      <c r="C81" s="10" t="s">
        <v>57</v>
      </c>
      <c r="D81" s="10">
        <v>0</v>
      </c>
      <c r="E81" s="8"/>
      <c r="F81" s="6"/>
      <c r="H81"/>
    </row>
    <row r="82" spans="1:8" x14ac:dyDescent="0.25">
      <c r="A82" s="8">
        <v>700032</v>
      </c>
      <c r="B82" s="9">
        <v>6846</v>
      </c>
      <c r="C82" s="10" t="s">
        <v>58</v>
      </c>
      <c r="D82" s="10">
        <v>0</v>
      </c>
      <c r="E82" s="3"/>
      <c r="F82" s="47"/>
      <c r="H82"/>
    </row>
    <row r="83" spans="1:8" x14ac:dyDescent="0.25">
      <c r="A83" s="8"/>
      <c r="B83" s="9">
        <v>6846</v>
      </c>
      <c r="C83" s="10" t="s">
        <v>59</v>
      </c>
      <c r="D83" s="10">
        <v>3000</v>
      </c>
      <c r="E83" s="10"/>
      <c r="F83" s="6"/>
      <c r="H83"/>
    </row>
    <row r="84" spans="1:8" x14ac:dyDescent="0.25">
      <c r="A84" s="10"/>
      <c r="B84" s="9"/>
      <c r="C84" s="14" t="s">
        <v>60</v>
      </c>
      <c r="D84" s="14"/>
      <c r="E84" s="13">
        <f>SUM(D78:D83)</f>
        <v>3000</v>
      </c>
      <c r="F84" s="6"/>
      <c r="H84"/>
    </row>
    <row r="85" spans="1:8" x14ac:dyDescent="0.25">
      <c r="A85" s="8"/>
      <c r="B85" s="56"/>
      <c r="C85" s="10"/>
      <c r="D85" s="10"/>
      <c r="E85" s="8"/>
      <c r="F85" s="6"/>
      <c r="H85"/>
    </row>
    <row r="86" spans="1:8" x14ac:dyDescent="0.25">
      <c r="A86" s="8"/>
      <c r="B86" s="9"/>
      <c r="C86" s="15" t="s">
        <v>61</v>
      </c>
      <c r="D86" s="10"/>
      <c r="E86" s="8"/>
      <c r="F86" s="6"/>
      <c r="H86"/>
    </row>
    <row r="87" spans="1:8" x14ac:dyDescent="0.25">
      <c r="A87" s="8">
        <v>700032</v>
      </c>
      <c r="B87" s="30">
        <v>6623</v>
      </c>
      <c r="C87" s="15" t="s">
        <v>62</v>
      </c>
      <c r="D87" s="10">
        <v>25000</v>
      </c>
      <c r="E87" s="8"/>
      <c r="F87" s="6"/>
      <c r="H87"/>
    </row>
    <row r="88" spans="1:8" x14ac:dyDescent="0.25">
      <c r="A88" s="8">
        <v>700032</v>
      </c>
      <c r="B88" s="30">
        <v>6832</v>
      </c>
      <c r="C88" s="15" t="s">
        <v>63</v>
      </c>
      <c r="D88" s="10">
        <v>15000</v>
      </c>
      <c r="E88" s="8"/>
      <c r="F88" s="6"/>
      <c r="H88"/>
    </row>
    <row r="89" spans="1:8" x14ac:dyDescent="0.25">
      <c r="A89" s="8">
        <v>700032</v>
      </c>
      <c r="B89" s="30">
        <v>6800</v>
      </c>
      <c r="C89" s="15" t="s">
        <v>64</v>
      </c>
      <c r="D89" s="10">
        <v>30000</v>
      </c>
      <c r="E89" s="3"/>
      <c r="F89" s="6"/>
      <c r="H89"/>
    </row>
    <row r="90" spans="1:8" x14ac:dyDescent="0.25">
      <c r="A90" s="8"/>
      <c r="B90" s="9"/>
      <c r="C90" s="14" t="s">
        <v>65</v>
      </c>
      <c r="D90" s="14"/>
      <c r="E90" s="13">
        <f>SUM(D87:D89)</f>
        <v>70000</v>
      </c>
      <c r="F90" s="6"/>
      <c r="H90"/>
    </row>
    <row r="91" spans="1:8" x14ac:dyDescent="0.25">
      <c r="A91" s="8"/>
      <c r="B91" s="9"/>
      <c r="C91" s="14"/>
      <c r="D91" s="14"/>
      <c r="E91" s="8"/>
      <c r="F91" s="6"/>
      <c r="H91"/>
    </row>
    <row r="92" spans="1:8" x14ac:dyDescent="0.25">
      <c r="A92" s="3"/>
      <c r="B92" s="9"/>
      <c r="C92" s="15" t="s">
        <v>66</v>
      </c>
      <c r="D92" s="14"/>
      <c r="E92" s="8"/>
      <c r="F92" s="6"/>
      <c r="H92"/>
    </row>
    <row r="93" spans="1:8" x14ac:dyDescent="0.25">
      <c r="A93" s="8">
        <v>700032</v>
      </c>
      <c r="B93" s="30">
        <v>6722</v>
      </c>
      <c r="C93" s="15" t="s">
        <v>67</v>
      </c>
      <c r="D93" s="10">
        <v>0</v>
      </c>
      <c r="E93" s="8"/>
      <c r="F93" s="6"/>
      <c r="H93"/>
    </row>
    <row r="94" spans="1:8" x14ac:dyDescent="0.25">
      <c r="A94" s="8">
        <v>700032</v>
      </c>
      <c r="B94" s="30">
        <v>6799</v>
      </c>
      <c r="C94" s="15" t="s">
        <v>68</v>
      </c>
      <c r="D94" s="10">
        <v>150000</v>
      </c>
      <c r="E94" s="3"/>
      <c r="F94" s="6"/>
      <c r="H94"/>
    </row>
    <row r="95" spans="1:8" x14ac:dyDescent="0.25">
      <c r="A95" s="8">
        <v>700032</v>
      </c>
      <c r="B95" s="30">
        <v>6722</v>
      </c>
      <c r="C95" s="15" t="s">
        <v>69</v>
      </c>
      <c r="D95" s="10">
        <v>81000</v>
      </c>
      <c r="E95" s="8"/>
      <c r="F95" s="47"/>
      <c r="H95"/>
    </row>
    <row r="96" spans="1:8" x14ac:dyDescent="0.25">
      <c r="A96" s="8"/>
      <c r="B96" s="30"/>
      <c r="C96" s="14" t="s">
        <v>70</v>
      </c>
      <c r="D96" s="10"/>
      <c r="E96" s="13">
        <f>SUM(D93:D95)</f>
        <v>231000</v>
      </c>
      <c r="F96" s="6"/>
      <c r="H96"/>
    </row>
    <row r="97" spans="1:8" x14ac:dyDescent="0.25">
      <c r="A97" s="10"/>
      <c r="B97" s="30"/>
      <c r="C97" s="14"/>
      <c r="D97" s="10"/>
      <c r="E97" s="8"/>
      <c r="F97" s="6"/>
      <c r="H97"/>
    </row>
    <row r="98" spans="1:8" x14ac:dyDescent="0.25">
      <c r="A98" s="3"/>
      <c r="B98" s="56"/>
      <c r="C98" s="10" t="s">
        <v>71</v>
      </c>
      <c r="D98" s="10"/>
      <c r="E98" s="8"/>
      <c r="F98" s="6"/>
      <c r="H98"/>
    </row>
    <row r="99" spans="1:8" x14ac:dyDescent="0.25">
      <c r="A99" s="8">
        <v>700032</v>
      </c>
      <c r="B99" s="9">
        <v>6821</v>
      </c>
      <c r="C99" s="10" t="s">
        <v>72</v>
      </c>
      <c r="D99" s="10">
        <v>40000</v>
      </c>
      <c r="E99" s="8"/>
      <c r="F99" s="6"/>
      <c r="H99"/>
    </row>
    <row r="100" spans="1:8" x14ac:dyDescent="0.25">
      <c r="A100" s="8">
        <v>700032</v>
      </c>
      <c r="B100" s="9">
        <v>6821</v>
      </c>
      <c r="C100" s="10" t="s">
        <v>73</v>
      </c>
      <c r="D100" s="10">
        <v>10500</v>
      </c>
      <c r="E100" s="57"/>
      <c r="F100" s="47"/>
      <c r="H100"/>
    </row>
    <row r="101" spans="1:8" x14ac:dyDescent="0.25">
      <c r="A101" s="8">
        <v>700032</v>
      </c>
      <c r="B101" s="9">
        <v>6821</v>
      </c>
      <c r="C101" s="10" t="s">
        <v>74</v>
      </c>
      <c r="D101" s="10">
        <v>12000</v>
      </c>
      <c r="E101" s="10"/>
      <c r="F101" s="6"/>
      <c r="H101"/>
    </row>
    <row r="102" spans="1:8" x14ac:dyDescent="0.25">
      <c r="A102" s="10"/>
      <c r="B102" s="9"/>
      <c r="C102" s="14" t="s">
        <v>75</v>
      </c>
      <c r="D102" s="14"/>
      <c r="E102" s="13">
        <f>SUM(D99:D101)</f>
        <v>62500</v>
      </c>
      <c r="F102" s="6"/>
      <c r="H102"/>
    </row>
    <row r="103" spans="1:8" x14ac:dyDescent="0.25">
      <c r="A103" s="8"/>
      <c r="B103" s="56"/>
      <c r="C103" s="10"/>
      <c r="D103" s="10"/>
      <c r="E103" s="8"/>
      <c r="F103" s="6"/>
      <c r="H103"/>
    </row>
    <row r="104" spans="1:8" x14ac:dyDescent="0.25">
      <c r="A104" s="8"/>
      <c r="B104" s="9"/>
      <c r="C104" s="10" t="s">
        <v>76</v>
      </c>
      <c r="D104" s="10"/>
      <c r="E104" s="8"/>
      <c r="F104" s="6"/>
      <c r="H104"/>
    </row>
    <row r="105" spans="1:8" x14ac:dyDescent="0.25">
      <c r="A105" s="8">
        <v>700032</v>
      </c>
      <c r="B105" s="9">
        <v>6863</v>
      </c>
      <c r="C105" s="10" t="s">
        <v>77</v>
      </c>
      <c r="D105" s="10">
        <v>40000</v>
      </c>
      <c r="E105" s="8"/>
      <c r="F105" s="6"/>
      <c r="H105"/>
    </row>
    <row r="106" spans="1:8" x14ac:dyDescent="0.25">
      <c r="A106" s="8">
        <v>700032</v>
      </c>
      <c r="B106" s="9">
        <v>6863</v>
      </c>
      <c r="C106" s="10" t="s">
        <v>78</v>
      </c>
      <c r="D106" s="10">
        <v>55000</v>
      </c>
      <c r="E106" s="8"/>
      <c r="F106" s="6"/>
      <c r="H106"/>
    </row>
    <row r="107" spans="1:8" x14ac:dyDescent="0.25">
      <c r="A107" s="8">
        <v>700032</v>
      </c>
      <c r="B107" s="9">
        <v>6863</v>
      </c>
      <c r="C107" s="15" t="s">
        <v>79</v>
      </c>
      <c r="D107" s="10">
        <v>130000</v>
      </c>
      <c r="E107" s="8"/>
      <c r="F107" s="6"/>
      <c r="H107"/>
    </row>
    <row r="108" spans="1:8" x14ac:dyDescent="0.25">
      <c r="A108" s="8">
        <v>700032</v>
      </c>
      <c r="B108" s="9">
        <v>6863</v>
      </c>
      <c r="C108" s="15" t="s">
        <v>80</v>
      </c>
      <c r="D108" s="10">
        <v>5000</v>
      </c>
      <c r="E108" s="8"/>
      <c r="F108" s="6"/>
      <c r="H108"/>
    </row>
    <row r="109" spans="1:8" x14ac:dyDescent="0.25">
      <c r="A109" s="8">
        <v>700032</v>
      </c>
      <c r="B109" s="9">
        <v>6863</v>
      </c>
      <c r="C109" s="15" t="s">
        <v>81</v>
      </c>
      <c r="D109" s="10">
        <v>5000</v>
      </c>
      <c r="E109" s="8"/>
      <c r="F109" s="6"/>
      <c r="H109"/>
    </row>
    <row r="110" spans="1:8" x14ac:dyDescent="0.25">
      <c r="A110" s="8">
        <v>700032</v>
      </c>
      <c r="B110" s="9">
        <v>7192</v>
      </c>
      <c r="C110" s="15" t="s">
        <v>82</v>
      </c>
      <c r="D110" s="10">
        <v>40000</v>
      </c>
      <c r="E110" s="8"/>
      <c r="F110" s="6"/>
      <c r="H110"/>
    </row>
    <row r="111" spans="1:8" x14ac:dyDescent="0.25">
      <c r="A111" s="8">
        <v>700032</v>
      </c>
      <c r="B111" s="9">
        <v>6863</v>
      </c>
      <c r="C111" s="15" t="s">
        <v>83</v>
      </c>
      <c r="D111" s="10">
        <v>5000</v>
      </c>
      <c r="E111" s="3"/>
      <c r="F111" s="6"/>
      <c r="H111"/>
    </row>
    <row r="112" spans="1:8" x14ac:dyDescent="0.25">
      <c r="A112" s="8">
        <v>700032</v>
      </c>
      <c r="B112" s="9">
        <v>6863</v>
      </c>
      <c r="C112" s="15" t="s">
        <v>84</v>
      </c>
      <c r="D112" s="10">
        <v>60000</v>
      </c>
      <c r="E112" s="3"/>
      <c r="F112" s="6"/>
      <c r="H112"/>
    </row>
    <row r="113" spans="1:8" x14ac:dyDescent="0.25">
      <c r="A113" s="8"/>
      <c r="B113" s="9"/>
      <c r="C113" s="14" t="s">
        <v>85</v>
      </c>
      <c r="D113" s="14"/>
      <c r="E113" s="13">
        <f>SUM(D105:D112)</f>
        <v>340000</v>
      </c>
      <c r="F113" s="6"/>
      <c r="H113"/>
    </row>
    <row r="114" spans="1:8" x14ac:dyDescent="0.25">
      <c r="A114" s="8"/>
      <c r="B114" s="9"/>
      <c r="C114" s="14"/>
      <c r="D114" s="14"/>
      <c r="E114" s="8"/>
      <c r="F114" s="47"/>
      <c r="H114"/>
    </row>
    <row r="115" spans="1:8" x14ac:dyDescent="0.25">
      <c r="A115" s="3"/>
      <c r="B115" s="9"/>
      <c r="C115" s="15" t="s">
        <v>86</v>
      </c>
      <c r="D115" s="14"/>
      <c r="E115" s="10"/>
      <c r="F115" s="6"/>
      <c r="H115"/>
    </row>
    <row r="116" spans="1:8" x14ac:dyDescent="0.25">
      <c r="A116" s="8">
        <v>700032</v>
      </c>
      <c r="B116" s="9">
        <v>6100</v>
      </c>
      <c r="C116" s="10" t="s">
        <v>87</v>
      </c>
      <c r="D116" s="10">
        <v>2000</v>
      </c>
      <c r="E116" s="3"/>
      <c r="F116" s="6"/>
      <c r="H116"/>
    </row>
    <row r="117" spans="1:8" x14ac:dyDescent="0.25">
      <c r="A117" s="8">
        <v>700032</v>
      </c>
      <c r="B117" s="9">
        <v>6941</v>
      </c>
      <c r="C117" s="10" t="s">
        <v>88</v>
      </c>
      <c r="D117" s="15">
        <v>4000</v>
      </c>
      <c r="E117" s="13"/>
      <c r="F117" s="6"/>
      <c r="H117"/>
    </row>
    <row r="118" spans="1:8" x14ac:dyDescent="0.25">
      <c r="A118" s="8"/>
      <c r="B118" s="9"/>
      <c r="C118" s="14" t="s">
        <v>89</v>
      </c>
      <c r="D118" s="14"/>
      <c r="E118" s="13">
        <f>SUM(D116:D117)</f>
        <v>6000</v>
      </c>
      <c r="F118" s="6"/>
      <c r="H118"/>
    </row>
    <row r="119" spans="1:8" x14ac:dyDescent="0.25">
      <c r="A119" s="8"/>
      <c r="B119" s="9"/>
      <c r="C119" s="14"/>
      <c r="D119" s="14"/>
      <c r="E119" s="8"/>
      <c r="F119" s="6"/>
      <c r="H119"/>
    </row>
    <row r="120" spans="1:8" x14ac:dyDescent="0.25">
      <c r="A120" s="8"/>
      <c r="B120" s="9"/>
      <c r="C120" s="15" t="s">
        <v>90</v>
      </c>
      <c r="D120" s="10"/>
      <c r="E120" s="8"/>
      <c r="F120" s="6"/>
      <c r="H120"/>
    </row>
    <row r="121" spans="1:8" x14ac:dyDescent="0.25">
      <c r="A121" s="8">
        <v>700032</v>
      </c>
      <c r="B121" s="9">
        <v>7001</v>
      </c>
      <c r="C121" s="10" t="s">
        <v>91</v>
      </c>
      <c r="D121" s="10">
        <v>40000</v>
      </c>
      <c r="E121" s="8"/>
      <c r="F121" s="47"/>
      <c r="H121"/>
    </row>
    <row r="122" spans="1:8" x14ac:dyDescent="0.25">
      <c r="A122" s="8">
        <v>700032</v>
      </c>
      <c r="B122" s="9">
        <v>7021</v>
      </c>
      <c r="C122" s="10" t="s">
        <v>92</v>
      </c>
      <c r="D122" s="10">
        <v>10000</v>
      </c>
      <c r="E122" s="8"/>
      <c r="F122" s="6"/>
      <c r="H122"/>
    </row>
    <row r="123" spans="1:8" x14ac:dyDescent="0.25">
      <c r="A123" s="8">
        <v>700032</v>
      </c>
      <c r="B123" s="9">
        <v>7099</v>
      </c>
      <c r="C123" s="10" t="s">
        <v>93</v>
      </c>
      <c r="D123" s="10">
        <v>4000</v>
      </c>
      <c r="E123" s="8"/>
      <c r="F123" s="6"/>
      <c r="H123"/>
    </row>
    <row r="124" spans="1:8" x14ac:dyDescent="0.25">
      <c r="A124" s="8">
        <v>700032</v>
      </c>
      <c r="B124" s="9">
        <v>7022</v>
      </c>
      <c r="C124" s="10" t="s">
        <v>94</v>
      </c>
      <c r="D124" s="10">
        <v>0</v>
      </c>
      <c r="E124" s="3"/>
      <c r="F124" s="6"/>
      <c r="H124"/>
    </row>
    <row r="125" spans="1:8" x14ac:dyDescent="0.25">
      <c r="A125" s="8">
        <v>700032</v>
      </c>
      <c r="B125" s="9">
        <v>7099</v>
      </c>
      <c r="C125" s="10" t="s">
        <v>95</v>
      </c>
      <c r="D125" s="10">
        <v>7500</v>
      </c>
      <c r="E125" s="13"/>
      <c r="F125" s="6"/>
      <c r="H125"/>
    </row>
    <row r="126" spans="1:8" x14ac:dyDescent="0.25">
      <c r="A126" s="8"/>
      <c r="B126" s="9"/>
      <c r="C126" s="14" t="s">
        <v>96</v>
      </c>
      <c r="D126" s="14"/>
      <c r="E126" s="13">
        <f>SUM(D121:D125)</f>
        <v>61500</v>
      </c>
      <c r="F126" s="6"/>
      <c r="H126"/>
    </row>
    <row r="127" spans="1:8" x14ac:dyDescent="0.25">
      <c r="A127" s="8"/>
      <c r="B127" s="9"/>
      <c r="C127" s="14"/>
      <c r="D127" s="14"/>
      <c r="E127" s="8"/>
      <c r="F127" s="6"/>
      <c r="H127"/>
    </row>
    <row r="128" spans="1:8" x14ac:dyDescent="0.25">
      <c r="A128" s="8"/>
      <c r="B128" s="56"/>
      <c r="C128" s="15" t="s">
        <v>97</v>
      </c>
      <c r="D128" s="10"/>
      <c r="E128" s="8"/>
      <c r="F128" s="6"/>
      <c r="H128"/>
    </row>
    <row r="129" spans="1:8" x14ac:dyDescent="0.25">
      <c r="A129" s="8">
        <v>700032</v>
      </c>
      <c r="B129" s="56">
        <v>7191</v>
      </c>
      <c r="C129" s="15" t="s">
        <v>98</v>
      </c>
      <c r="D129" s="10">
        <v>4000</v>
      </c>
      <c r="E129" s="8"/>
      <c r="F129" s="6"/>
      <c r="H129"/>
    </row>
    <row r="130" spans="1:8" x14ac:dyDescent="0.25">
      <c r="A130" s="8">
        <v>700032</v>
      </c>
      <c r="B130" s="9">
        <v>7191</v>
      </c>
      <c r="C130" s="10" t="s">
        <v>99</v>
      </c>
      <c r="D130" s="15">
        <v>55000</v>
      </c>
      <c r="E130" s="8"/>
      <c r="F130" s="6"/>
      <c r="H130"/>
    </row>
    <row r="131" spans="1:8" x14ac:dyDescent="0.25">
      <c r="A131" s="8">
        <v>700032</v>
      </c>
      <c r="B131" s="9">
        <v>7191</v>
      </c>
      <c r="C131" s="15" t="s">
        <v>100</v>
      </c>
      <c r="D131" s="10">
        <v>260000</v>
      </c>
      <c r="E131" s="8"/>
      <c r="F131" s="6"/>
      <c r="H131"/>
    </row>
    <row r="132" spans="1:8" x14ac:dyDescent="0.25">
      <c r="A132" s="8">
        <v>700032</v>
      </c>
      <c r="B132" s="9">
        <v>7191</v>
      </c>
      <c r="C132" s="15" t="s">
        <v>101</v>
      </c>
      <c r="D132" s="10">
        <v>5000</v>
      </c>
      <c r="E132" s="10"/>
      <c r="F132" s="6" t="s">
        <v>37</v>
      </c>
      <c r="H132"/>
    </row>
    <row r="133" spans="1:8" x14ac:dyDescent="0.25">
      <c r="A133" s="10"/>
      <c r="B133" s="9"/>
      <c r="C133" s="14" t="s">
        <v>102</v>
      </c>
      <c r="D133" s="14"/>
      <c r="E133" s="13">
        <f>SUM(D129:D132)</f>
        <v>324000</v>
      </c>
      <c r="F133" s="6"/>
      <c r="H133"/>
    </row>
    <row r="134" spans="1:8" x14ac:dyDescent="0.25">
      <c r="A134" s="8"/>
      <c r="B134" s="56"/>
      <c r="C134" s="10"/>
      <c r="D134" s="10"/>
      <c r="E134" s="8"/>
      <c r="F134" s="11"/>
      <c r="H134"/>
    </row>
    <row r="135" spans="1:8" x14ac:dyDescent="0.25">
      <c r="A135" s="8"/>
      <c r="B135" s="9"/>
      <c r="C135" s="10" t="s">
        <v>103</v>
      </c>
      <c r="D135" s="10"/>
      <c r="E135" s="8"/>
      <c r="F135" s="6"/>
      <c r="H135"/>
    </row>
    <row r="136" spans="1:8" x14ac:dyDescent="0.25">
      <c r="A136" s="8">
        <v>700032</v>
      </c>
      <c r="B136" s="9">
        <v>7351</v>
      </c>
      <c r="C136" s="10" t="s">
        <v>104</v>
      </c>
      <c r="D136" s="10">
        <v>1000</v>
      </c>
      <c r="E136" s="13"/>
      <c r="F136" s="6"/>
      <c r="H136"/>
    </row>
    <row r="137" spans="1:8" x14ac:dyDescent="0.25">
      <c r="A137" s="8"/>
      <c r="B137" s="9"/>
      <c r="C137" s="14" t="s">
        <v>44</v>
      </c>
      <c r="D137" s="14"/>
      <c r="E137" s="13">
        <f>SUM(D136:D136)</f>
        <v>1000</v>
      </c>
      <c r="F137" s="6"/>
      <c r="H137"/>
    </row>
    <row r="138" spans="1:8" x14ac:dyDescent="0.25">
      <c r="A138" s="8"/>
      <c r="B138" s="9"/>
      <c r="C138" s="14"/>
      <c r="D138" s="14"/>
      <c r="E138" s="8"/>
      <c r="F138" s="6"/>
      <c r="H138"/>
    </row>
    <row r="139" spans="1:8" x14ac:dyDescent="0.25">
      <c r="A139" s="3"/>
      <c r="B139" s="9"/>
      <c r="C139" s="10" t="s">
        <v>105</v>
      </c>
      <c r="D139" s="10"/>
      <c r="E139" s="8"/>
      <c r="F139" s="6"/>
      <c r="H139"/>
    </row>
    <row r="140" spans="1:8" x14ac:dyDescent="0.25">
      <c r="A140" s="8">
        <v>700032</v>
      </c>
      <c r="B140" s="9">
        <v>7511</v>
      </c>
      <c r="C140" s="10" t="s">
        <v>106</v>
      </c>
      <c r="D140" s="10">
        <v>4000</v>
      </c>
      <c r="E140" s="3"/>
      <c r="F140" s="6"/>
      <c r="H140"/>
    </row>
    <row r="141" spans="1:8" x14ac:dyDescent="0.25">
      <c r="A141" s="8">
        <v>700032</v>
      </c>
      <c r="B141" s="9">
        <v>7512</v>
      </c>
      <c r="C141" s="15" t="s">
        <v>107</v>
      </c>
      <c r="D141" s="10">
        <v>10500</v>
      </c>
      <c r="E141" s="8"/>
      <c r="F141" s="6"/>
      <c r="H141"/>
    </row>
    <row r="142" spans="1:8" x14ac:dyDescent="0.25">
      <c r="A142" s="8"/>
      <c r="B142" s="9"/>
      <c r="C142" s="14" t="s">
        <v>108</v>
      </c>
      <c r="D142" s="14"/>
      <c r="E142" s="13">
        <f>SUM(D140:D141)</f>
        <v>14500</v>
      </c>
      <c r="F142" s="6"/>
      <c r="H142"/>
    </row>
    <row r="143" spans="1:8" x14ac:dyDescent="0.25">
      <c r="A143" s="8">
        <v>700032</v>
      </c>
      <c r="B143" s="9"/>
      <c r="C143" s="10"/>
      <c r="D143" s="10"/>
      <c r="E143" s="3"/>
      <c r="F143" s="6"/>
      <c r="H143"/>
    </row>
    <row r="144" spans="1:8" x14ac:dyDescent="0.25">
      <c r="A144" s="8"/>
      <c r="B144" s="9">
        <v>7321</v>
      </c>
      <c r="C144" s="10" t="s">
        <v>109</v>
      </c>
      <c r="D144" s="10">
        <v>10000</v>
      </c>
      <c r="E144" s="8"/>
      <c r="F144" s="6"/>
      <c r="H144"/>
    </row>
    <row r="145" spans="1:8" x14ac:dyDescent="0.25">
      <c r="A145" s="8"/>
      <c r="B145" s="9"/>
      <c r="C145" s="14" t="s">
        <v>110</v>
      </c>
      <c r="D145" s="10"/>
      <c r="E145" s="13">
        <f>SUM(D144)</f>
        <v>10000</v>
      </c>
      <c r="F145" s="6"/>
      <c r="H145"/>
    </row>
    <row r="146" spans="1:8" x14ac:dyDescent="0.25">
      <c r="A146" s="8">
        <v>700032</v>
      </c>
      <c r="B146" s="9"/>
      <c r="C146" s="10"/>
      <c r="D146" s="10"/>
      <c r="E146" s="3"/>
      <c r="F146" s="6"/>
      <c r="H146"/>
    </row>
    <row r="147" spans="1:8" x14ac:dyDescent="0.25">
      <c r="A147" s="8"/>
      <c r="B147" s="9">
        <v>7411</v>
      </c>
      <c r="C147" s="10" t="s">
        <v>111</v>
      </c>
      <c r="D147" s="10">
        <v>20000</v>
      </c>
      <c r="E147" s="13"/>
      <c r="F147" s="6"/>
      <c r="H147"/>
    </row>
    <row r="148" spans="1:8" x14ac:dyDescent="0.25">
      <c r="A148" s="8"/>
      <c r="B148" s="9"/>
      <c r="C148" s="14" t="s">
        <v>112</v>
      </c>
      <c r="D148" s="14"/>
      <c r="E148" s="13">
        <f>D147</f>
        <v>20000</v>
      </c>
      <c r="F148" s="58"/>
      <c r="H148"/>
    </row>
    <row r="149" spans="1:8" x14ac:dyDescent="0.25">
      <c r="A149" s="8">
        <v>700032</v>
      </c>
      <c r="B149" s="9"/>
      <c r="C149" s="13"/>
      <c r="D149" s="37"/>
      <c r="E149" s="8"/>
      <c r="F149" s="6"/>
      <c r="H149"/>
    </row>
    <row r="150" spans="1:8" x14ac:dyDescent="0.25">
      <c r="A150" s="13"/>
      <c r="B150" s="9">
        <v>7799</v>
      </c>
      <c r="C150" s="8" t="s">
        <v>113</v>
      </c>
      <c r="D150" s="36">
        <v>90000</v>
      </c>
      <c r="E150" s="8"/>
      <c r="F150" s="8"/>
      <c r="H150"/>
    </row>
    <row r="151" spans="1:8" x14ac:dyDescent="0.25">
      <c r="A151" s="8"/>
      <c r="B151" s="59"/>
      <c r="C151" s="13" t="s">
        <v>114</v>
      </c>
      <c r="D151" s="37"/>
      <c r="E151" s="13">
        <f>D150</f>
        <v>90000</v>
      </c>
      <c r="F151" s="6"/>
      <c r="H151"/>
    </row>
    <row r="152" spans="1:8" x14ac:dyDescent="0.25">
      <c r="A152" s="16"/>
      <c r="B152" s="9"/>
      <c r="C152" s="8"/>
      <c r="D152" s="36"/>
      <c r="E152" s="8"/>
      <c r="F152" s="8"/>
      <c r="H152"/>
    </row>
    <row r="153" spans="1:8" ht="15.75" thickBot="1" x14ac:dyDescent="0.3">
      <c r="A153" s="23"/>
      <c r="B153" s="38"/>
      <c r="C153" s="22" t="s">
        <v>115</v>
      </c>
      <c r="D153" s="39"/>
      <c r="E153" s="23"/>
      <c r="F153" s="22">
        <f>SUM(E76:E151)</f>
        <v>1233500</v>
      </c>
      <c r="H153"/>
    </row>
    <row r="154" spans="1:8" x14ac:dyDescent="0.25">
      <c r="A154" s="24"/>
      <c r="B154" s="25"/>
      <c r="C154" s="26"/>
      <c r="D154" s="40"/>
      <c r="E154" s="24"/>
      <c r="F154" s="24"/>
      <c r="H154"/>
    </row>
    <row r="155" spans="1:8" x14ac:dyDescent="0.25">
      <c r="A155" s="16"/>
      <c r="B155" s="9"/>
      <c r="C155" s="6" t="s">
        <v>116</v>
      </c>
      <c r="D155" s="36"/>
      <c r="E155" s="8"/>
      <c r="F155" s="6">
        <f>F22</f>
        <v>8625500</v>
      </c>
      <c r="H155"/>
    </row>
    <row r="156" spans="1:8" ht="15.75" thickBot="1" x14ac:dyDescent="0.3">
      <c r="A156" s="23"/>
      <c r="B156" s="60" t="s">
        <v>117</v>
      </c>
      <c r="C156" s="22" t="s">
        <v>118</v>
      </c>
      <c r="D156" s="39"/>
      <c r="E156" s="23"/>
      <c r="F156" s="22">
        <f>F73+F64+F153</f>
        <v>8613636.7211869992</v>
      </c>
      <c r="H156"/>
    </row>
    <row r="157" spans="1:8" ht="15.75" thickBot="1" x14ac:dyDescent="0.3">
      <c r="A157" s="61"/>
      <c r="B157" s="62" t="s">
        <v>119</v>
      </c>
      <c r="C157" s="63" t="s">
        <v>120</v>
      </c>
      <c r="D157" s="64"/>
      <c r="E157" s="65"/>
      <c r="F157" s="63">
        <f>F155-F156</f>
        <v>11863.278813000768</v>
      </c>
      <c r="H157"/>
    </row>
    <row r="158" spans="1:8" x14ac:dyDescent="0.25">
      <c r="H158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59"/>
  <sheetViews>
    <sheetView workbookViewId="0">
      <selection activeCell="A4" sqref="A4"/>
    </sheetView>
  </sheetViews>
  <sheetFormatPr defaultColWidth="9.140625" defaultRowHeight="15" x14ac:dyDescent="0.25"/>
  <cols>
    <col min="3" max="3" width="38.5703125" bestFit="1" customWidth="1"/>
    <col min="4" max="4" width="10" bestFit="1" customWidth="1"/>
    <col min="7" max="7" width="18.7109375" customWidth="1"/>
    <col min="8" max="8" width="17.42578125" style="5" customWidth="1"/>
  </cols>
  <sheetData>
    <row r="1" spans="1:8" ht="23.25" x14ac:dyDescent="0.35">
      <c r="A1" s="1" t="s">
        <v>0</v>
      </c>
      <c r="B1" s="2"/>
      <c r="C1" s="3"/>
      <c r="D1" s="3"/>
      <c r="E1" s="3"/>
      <c r="F1" s="4"/>
    </row>
    <row r="2" spans="1:8" ht="23.25" x14ac:dyDescent="0.35">
      <c r="A2" s="3"/>
      <c r="B2" s="1"/>
      <c r="C2" s="3"/>
      <c r="D2" s="3"/>
      <c r="E2" s="3"/>
      <c r="F2" s="4"/>
    </row>
    <row r="3" spans="1:8" ht="23.25" x14ac:dyDescent="0.35">
      <c r="A3" s="1" t="s">
        <v>121</v>
      </c>
      <c r="B3" s="2"/>
      <c r="C3" s="3"/>
      <c r="D3" s="3"/>
      <c r="E3" s="3"/>
      <c r="F3" s="3"/>
    </row>
    <row r="4" spans="1:8" x14ac:dyDescent="0.25">
      <c r="A4" s="3"/>
      <c r="B4" s="2"/>
      <c r="C4" s="2"/>
      <c r="D4" s="2"/>
      <c r="E4" s="2"/>
      <c r="F4" s="2"/>
      <c r="H4"/>
    </row>
    <row r="5" spans="1:8" x14ac:dyDescent="0.25">
      <c r="A5" s="6" t="s">
        <v>1</v>
      </c>
      <c r="B5" s="7"/>
      <c r="C5" s="6" t="s">
        <v>2</v>
      </c>
      <c r="D5" s="6"/>
      <c r="E5" s="6"/>
      <c r="F5" s="6"/>
      <c r="H5"/>
    </row>
    <row r="6" spans="1:8" x14ac:dyDescent="0.25">
      <c r="A6" s="6"/>
      <c r="B6" s="7"/>
      <c r="C6" s="6"/>
      <c r="D6" s="6"/>
      <c r="E6" s="6"/>
      <c r="F6" s="6"/>
      <c r="H6"/>
    </row>
    <row r="7" spans="1:8" x14ac:dyDescent="0.25">
      <c r="A7" s="8">
        <v>700032</v>
      </c>
      <c r="B7" s="9">
        <v>3437</v>
      </c>
      <c r="C7" s="8" t="s">
        <v>3</v>
      </c>
      <c r="D7" s="10">
        <v>1000000</v>
      </c>
      <c r="E7" s="8"/>
      <c r="F7" s="6"/>
      <c r="H7"/>
    </row>
    <row r="8" spans="1:8" x14ac:dyDescent="0.25">
      <c r="A8" s="8">
        <v>700032</v>
      </c>
      <c r="B8" s="9">
        <v>3437</v>
      </c>
      <c r="C8" s="8" t="s">
        <v>4</v>
      </c>
      <c r="D8" s="10">
        <v>110000</v>
      </c>
      <c r="E8" s="8"/>
      <c r="F8" s="6"/>
      <c r="H8"/>
    </row>
    <row r="9" spans="1:8" x14ac:dyDescent="0.25">
      <c r="A9" s="8">
        <v>700032</v>
      </c>
      <c r="B9" s="9">
        <v>3426</v>
      </c>
      <c r="C9" s="8" t="s">
        <v>5</v>
      </c>
      <c r="D9" s="10">
        <v>350000</v>
      </c>
      <c r="E9" s="8"/>
      <c r="F9" s="6"/>
      <c r="H9"/>
    </row>
    <row r="10" spans="1:8" x14ac:dyDescent="0.25">
      <c r="A10" s="8">
        <v>700032</v>
      </c>
      <c r="B10" s="9">
        <v>3451</v>
      </c>
      <c r="C10" s="8" t="s">
        <v>6</v>
      </c>
      <c r="D10" s="10">
        <v>125000</v>
      </c>
      <c r="E10" s="8"/>
      <c r="F10" s="6"/>
      <c r="H10"/>
    </row>
    <row r="11" spans="1:8" x14ac:dyDescent="0.25">
      <c r="A11" s="8">
        <v>700032</v>
      </c>
      <c r="B11" s="9">
        <v>3451</v>
      </c>
      <c r="C11" s="11" t="s">
        <v>7</v>
      </c>
      <c r="D11" s="10">
        <v>50000</v>
      </c>
      <c r="E11" s="8"/>
      <c r="F11" s="6"/>
      <c r="H11"/>
    </row>
    <row r="12" spans="1:8" x14ac:dyDescent="0.25">
      <c r="A12" s="8">
        <v>700032</v>
      </c>
      <c r="B12" s="9">
        <v>3460</v>
      </c>
      <c r="C12" s="8" t="s">
        <v>8</v>
      </c>
      <c r="D12" s="10">
        <v>5500000</v>
      </c>
      <c r="E12" s="12"/>
      <c r="F12" s="6"/>
      <c r="H12"/>
    </row>
    <row r="13" spans="1:8" x14ac:dyDescent="0.25">
      <c r="A13" s="8"/>
      <c r="B13" s="9"/>
      <c r="C13" s="8"/>
      <c r="D13" s="10"/>
      <c r="E13" s="12"/>
      <c r="F13" s="6"/>
      <c r="H13"/>
    </row>
    <row r="14" spans="1:8" x14ac:dyDescent="0.25">
      <c r="A14" s="8"/>
      <c r="B14" s="9"/>
      <c r="C14" s="8"/>
      <c r="D14" s="10"/>
      <c r="E14" s="12"/>
      <c r="F14" s="6"/>
      <c r="H14"/>
    </row>
    <row r="15" spans="1:8" x14ac:dyDescent="0.25">
      <c r="A15" s="8">
        <v>700032</v>
      </c>
      <c r="B15" s="9"/>
      <c r="C15" s="8" t="s">
        <v>9</v>
      </c>
      <c r="D15" s="10">
        <v>40500</v>
      </c>
      <c r="E15" s="12"/>
      <c r="F15" s="6"/>
      <c r="H15"/>
    </row>
    <row r="16" spans="1:8" x14ac:dyDescent="0.25">
      <c r="A16" s="8"/>
      <c r="B16" s="9"/>
      <c r="C16" s="13" t="s">
        <v>10</v>
      </c>
      <c r="D16" s="14"/>
      <c r="E16" s="13">
        <f>SUM(D7:D15)</f>
        <v>7175500</v>
      </c>
      <c r="F16" s="6"/>
      <c r="H16"/>
    </row>
    <row r="17" spans="1:8" x14ac:dyDescent="0.25">
      <c r="A17" s="8"/>
      <c r="B17" s="9"/>
      <c r="C17" s="13"/>
      <c r="D17" s="14"/>
      <c r="E17" s="13"/>
      <c r="F17" s="6"/>
      <c r="H17"/>
    </row>
    <row r="18" spans="1:8" x14ac:dyDescent="0.25">
      <c r="A18" s="8"/>
      <c r="B18" s="9"/>
      <c r="C18" s="11"/>
      <c r="D18" s="15"/>
      <c r="E18" s="13"/>
      <c r="F18" s="6"/>
      <c r="H18"/>
    </row>
    <row r="19" spans="1:8" x14ac:dyDescent="0.25">
      <c r="A19" s="8"/>
      <c r="B19" s="9"/>
      <c r="C19" s="11"/>
      <c r="D19" s="15"/>
      <c r="E19" s="13"/>
      <c r="F19" s="6"/>
      <c r="H19"/>
    </row>
    <row r="20" spans="1:8" x14ac:dyDescent="0.25">
      <c r="A20" s="8"/>
      <c r="B20" s="9"/>
      <c r="C20" s="13" t="s">
        <v>11</v>
      </c>
      <c r="D20" s="14"/>
      <c r="E20" s="13">
        <f>SUM(D18+D19)</f>
        <v>0</v>
      </c>
      <c r="F20" s="6"/>
      <c r="H20"/>
    </row>
    <row r="21" spans="1:8" x14ac:dyDescent="0.25">
      <c r="A21" s="16"/>
      <c r="B21" s="17"/>
      <c r="C21" s="18"/>
      <c r="D21" s="19"/>
      <c r="E21" s="18"/>
      <c r="F21" s="20"/>
      <c r="H21"/>
    </row>
    <row r="22" spans="1:8" ht="15.75" thickBot="1" x14ac:dyDescent="0.3">
      <c r="A22" s="21"/>
      <c r="B22" s="22"/>
      <c r="C22" s="22" t="s">
        <v>12</v>
      </c>
      <c r="D22" s="23"/>
      <c r="E22" s="23"/>
      <c r="F22" s="22">
        <f>SUM(E7:E20)</f>
        <v>7175500</v>
      </c>
      <c r="H22"/>
    </row>
    <row r="23" spans="1:8" x14ac:dyDescent="0.25">
      <c r="A23" s="24"/>
      <c r="B23" s="25"/>
      <c r="C23" s="24"/>
      <c r="D23" s="24"/>
      <c r="E23" s="24"/>
      <c r="F23" s="26"/>
      <c r="H23"/>
    </row>
    <row r="24" spans="1:8" x14ac:dyDescent="0.25">
      <c r="A24" s="8"/>
      <c r="B24" s="7"/>
      <c r="C24" s="6" t="s">
        <v>13</v>
      </c>
      <c r="D24" s="6"/>
      <c r="E24" s="12"/>
      <c r="F24" s="6"/>
      <c r="H24"/>
    </row>
    <row r="25" spans="1:8" x14ac:dyDescent="0.25">
      <c r="A25" s="8"/>
      <c r="B25" s="7"/>
      <c r="C25" s="6"/>
      <c r="D25" s="6"/>
      <c r="E25" s="12"/>
      <c r="F25" s="6"/>
      <c r="H25"/>
    </row>
    <row r="26" spans="1:8" x14ac:dyDescent="0.25">
      <c r="A26" s="8">
        <v>700032</v>
      </c>
      <c r="B26" s="9">
        <v>5001</v>
      </c>
      <c r="C26" s="8" t="s">
        <v>14</v>
      </c>
      <c r="D26" s="8">
        <f>375000</f>
        <v>375000</v>
      </c>
      <c r="E26" s="27"/>
      <c r="F26" s="6"/>
      <c r="H26"/>
    </row>
    <row r="27" spans="1:8" x14ac:dyDescent="0.25">
      <c r="A27" s="8"/>
      <c r="B27" s="9"/>
      <c r="C27" s="13" t="s">
        <v>15</v>
      </c>
      <c r="D27" s="13"/>
      <c r="E27" s="13">
        <f>SUM(D26:D26)</f>
        <v>375000</v>
      </c>
      <c r="F27" s="6"/>
      <c r="H27"/>
    </row>
    <row r="28" spans="1:8" x14ac:dyDescent="0.25">
      <c r="A28" s="8"/>
      <c r="B28" s="9"/>
      <c r="C28" s="8"/>
      <c r="D28" s="8"/>
      <c r="E28" s="8"/>
      <c r="F28" s="6"/>
      <c r="H28"/>
    </row>
    <row r="29" spans="1:8" x14ac:dyDescent="0.25">
      <c r="A29" s="8">
        <v>700032</v>
      </c>
      <c r="B29" s="9">
        <v>5112</v>
      </c>
      <c r="C29" s="8" t="s">
        <v>16</v>
      </c>
      <c r="D29" s="10">
        <f>(170*30)*48</f>
        <v>244800</v>
      </c>
      <c r="E29" s="8"/>
      <c r="F29" s="6"/>
      <c r="H29"/>
    </row>
    <row r="30" spans="1:8" x14ac:dyDescent="0.25">
      <c r="A30" s="8">
        <v>700032</v>
      </c>
      <c r="B30" s="9">
        <v>5112</v>
      </c>
      <c r="C30" s="8" t="s">
        <v>17</v>
      </c>
      <c r="D30" s="10">
        <v>3137036</v>
      </c>
      <c r="E30" s="8"/>
      <c r="F30" s="6"/>
      <c r="H30"/>
    </row>
    <row r="31" spans="1:8" x14ac:dyDescent="0.25">
      <c r="A31" s="8">
        <v>700032</v>
      </c>
      <c r="B31" s="9">
        <v>5112</v>
      </c>
      <c r="C31" s="8" t="s">
        <v>18</v>
      </c>
      <c r="D31" s="10">
        <v>592099</v>
      </c>
      <c r="E31" s="3"/>
      <c r="F31" s="6"/>
      <c r="H31"/>
    </row>
    <row r="32" spans="1:8" x14ac:dyDescent="0.25">
      <c r="A32" s="8"/>
      <c r="B32" s="9"/>
      <c r="C32" s="13" t="s">
        <v>19</v>
      </c>
      <c r="D32" s="14"/>
      <c r="E32" s="13">
        <f>SUM(D29:D31)</f>
        <v>3973935</v>
      </c>
      <c r="F32" s="6"/>
      <c r="H32"/>
    </row>
    <row r="33" spans="1:8" x14ac:dyDescent="0.25">
      <c r="A33" s="8"/>
      <c r="B33" s="9"/>
      <c r="C33" s="8"/>
      <c r="D33" s="10">
        <v>0.12</v>
      </c>
      <c r="E33" s="8"/>
      <c r="F33" s="6"/>
      <c r="H33"/>
    </row>
    <row r="34" spans="1:8" x14ac:dyDescent="0.25">
      <c r="A34" s="8">
        <v>700032</v>
      </c>
      <c r="B34" s="9">
        <v>5180</v>
      </c>
      <c r="C34" s="8" t="s">
        <v>20</v>
      </c>
      <c r="D34" s="28">
        <f>D26*D33</f>
        <v>45000</v>
      </c>
      <c r="E34" s="8"/>
      <c r="F34" s="6"/>
      <c r="H34"/>
    </row>
    <row r="35" spans="1:8" x14ac:dyDescent="0.25">
      <c r="A35" s="8"/>
      <c r="B35" s="9"/>
      <c r="C35" s="11"/>
      <c r="D35" s="29"/>
      <c r="E35" s="8"/>
      <c r="F35" s="6"/>
      <c r="H35"/>
    </row>
    <row r="36" spans="1:8" x14ac:dyDescent="0.25">
      <c r="A36" s="8">
        <v>700032</v>
      </c>
      <c r="B36" s="9">
        <v>5180</v>
      </c>
      <c r="C36" s="8" t="s">
        <v>21</v>
      </c>
      <c r="D36" s="10">
        <f>D30*D33</f>
        <v>376444.32</v>
      </c>
      <c r="E36" s="8"/>
      <c r="F36" s="6"/>
      <c r="H36"/>
    </row>
    <row r="37" spans="1:8" x14ac:dyDescent="0.25">
      <c r="A37" s="8">
        <v>700032</v>
      </c>
      <c r="B37" s="9">
        <v>5180</v>
      </c>
      <c r="C37" s="8" t="s">
        <v>22</v>
      </c>
      <c r="D37" s="10">
        <f>D31*D33</f>
        <v>71051.87999999999</v>
      </c>
      <c r="E37" s="3"/>
      <c r="F37" s="6"/>
      <c r="H37"/>
    </row>
    <row r="38" spans="1:8" x14ac:dyDescent="0.25">
      <c r="A38" s="8">
        <v>700032</v>
      </c>
      <c r="B38" s="9">
        <v>5180</v>
      </c>
      <c r="C38" s="8" t="s">
        <v>23</v>
      </c>
      <c r="D38" s="10">
        <f>D29*D33</f>
        <v>29376</v>
      </c>
      <c r="E38" s="8"/>
      <c r="F38" s="6"/>
      <c r="H38"/>
    </row>
    <row r="39" spans="1:8" x14ac:dyDescent="0.25">
      <c r="A39" s="8"/>
      <c r="B39" s="9"/>
      <c r="C39" s="13" t="s">
        <v>24</v>
      </c>
      <c r="D39" s="14"/>
      <c r="E39" s="13">
        <f>SUM(D34:D38)</f>
        <v>521872.2</v>
      </c>
      <c r="F39" s="6"/>
      <c r="H39"/>
    </row>
    <row r="40" spans="1:8" x14ac:dyDescent="0.25">
      <c r="A40" s="8"/>
      <c r="B40" s="9"/>
      <c r="C40" s="8"/>
      <c r="D40" s="10">
        <v>0.14099999999999999</v>
      </c>
      <c r="E40" s="8"/>
      <c r="F40" s="6"/>
      <c r="H40"/>
    </row>
    <row r="41" spans="1:8" x14ac:dyDescent="0.25">
      <c r="A41" s="8">
        <v>700032</v>
      </c>
      <c r="B41" s="30">
        <v>5401</v>
      </c>
      <c r="C41" s="8" t="s">
        <v>25</v>
      </c>
      <c r="D41" s="31">
        <f>(D26+D34)*D40</f>
        <v>59219.999999999993</v>
      </c>
      <c r="E41" s="8"/>
      <c r="F41" s="6"/>
      <c r="H41"/>
    </row>
    <row r="42" spans="1:8" x14ac:dyDescent="0.25">
      <c r="A42" s="8"/>
      <c r="B42" s="30"/>
      <c r="C42" s="8"/>
      <c r="D42" s="31"/>
      <c r="E42" s="8"/>
      <c r="F42" s="6"/>
      <c r="H42"/>
    </row>
    <row r="43" spans="1:8" x14ac:dyDescent="0.25">
      <c r="A43" s="8">
        <v>700032</v>
      </c>
      <c r="B43" s="30">
        <v>5401</v>
      </c>
      <c r="C43" s="8" t="s">
        <v>26</v>
      </c>
      <c r="D43" s="31">
        <f>(D30*D40)</f>
        <v>442322.07599999994</v>
      </c>
      <c r="E43" s="8"/>
      <c r="F43" s="6"/>
      <c r="H43"/>
    </row>
    <row r="44" spans="1:8" x14ac:dyDescent="0.25">
      <c r="A44" s="8">
        <v>700032</v>
      </c>
      <c r="B44" s="30">
        <v>5401</v>
      </c>
      <c r="C44" s="8" t="s">
        <v>27</v>
      </c>
      <c r="D44" s="31">
        <f>(D31*D40)</f>
        <v>83485.958999999988</v>
      </c>
      <c r="E44" s="8"/>
      <c r="F44" s="6"/>
      <c r="H44"/>
    </row>
    <row r="45" spans="1:8" x14ac:dyDescent="0.25">
      <c r="A45" s="8">
        <v>700032</v>
      </c>
      <c r="B45" s="30">
        <v>5401</v>
      </c>
      <c r="C45" s="8" t="s">
        <v>28</v>
      </c>
      <c r="D45" s="31">
        <f>(D29*D40)</f>
        <v>34516.799999999996</v>
      </c>
      <c r="E45" s="8"/>
      <c r="F45" s="6"/>
      <c r="H45"/>
    </row>
    <row r="46" spans="1:8" x14ac:dyDescent="0.25">
      <c r="A46" s="8">
        <v>700032</v>
      </c>
      <c r="B46" s="30">
        <v>5411</v>
      </c>
      <c r="C46" s="8" t="s">
        <v>29</v>
      </c>
      <c r="D46" s="31">
        <f>(D34+D35+D36+D37+D38)*D40</f>
        <v>73583.980199999991</v>
      </c>
      <c r="E46" s="3"/>
      <c r="F46" s="6"/>
      <c r="H46"/>
    </row>
    <row r="47" spans="1:8" x14ac:dyDescent="0.25">
      <c r="A47" s="8">
        <v>700032</v>
      </c>
      <c r="B47" s="30">
        <v>5431</v>
      </c>
      <c r="C47" s="8" t="s">
        <v>30</v>
      </c>
      <c r="D47" s="31">
        <f>(D50+D51+D52+D53)*D40</f>
        <v>75423.579704999996</v>
      </c>
      <c r="E47" s="8"/>
      <c r="F47" s="6"/>
      <c r="H47"/>
    </row>
    <row r="48" spans="1:8" x14ac:dyDescent="0.25">
      <c r="A48" s="8"/>
      <c r="B48" s="30"/>
      <c r="C48" s="13" t="s">
        <v>31</v>
      </c>
      <c r="D48" s="32"/>
      <c r="E48" s="13">
        <f>SUM(D41:D47)</f>
        <v>768552.39490499999</v>
      </c>
      <c r="F48" s="6"/>
      <c r="H48"/>
    </row>
    <row r="49" spans="1:8" x14ac:dyDescent="0.25">
      <c r="A49" s="8"/>
      <c r="B49" s="30"/>
      <c r="C49" s="8"/>
      <c r="D49" s="32">
        <v>0.123</v>
      </c>
      <c r="E49" s="8"/>
      <c r="F49" s="6"/>
      <c r="H49"/>
    </row>
    <row r="50" spans="1:8" x14ac:dyDescent="0.25">
      <c r="A50" s="8">
        <v>700032</v>
      </c>
      <c r="B50" s="30">
        <v>5421</v>
      </c>
      <c r="C50" s="11" t="s">
        <v>32</v>
      </c>
      <c r="D50" s="33">
        <f>D26*D49</f>
        <v>46125</v>
      </c>
      <c r="E50" s="8"/>
      <c r="F50" s="6"/>
      <c r="H50"/>
    </row>
    <row r="51" spans="1:8" x14ac:dyDescent="0.25">
      <c r="A51" s="8">
        <v>700032</v>
      </c>
      <c r="B51" s="30">
        <v>5421</v>
      </c>
      <c r="C51" s="11" t="s">
        <v>33</v>
      </c>
      <c r="D51" s="34">
        <f>D30*D49</f>
        <v>385855.42800000001</v>
      </c>
      <c r="E51" s="8"/>
      <c r="F51" s="6"/>
      <c r="H51"/>
    </row>
    <row r="52" spans="1:8" x14ac:dyDescent="0.25">
      <c r="A52" s="8">
        <v>700032</v>
      </c>
      <c r="B52" s="30">
        <v>5421</v>
      </c>
      <c r="C52" s="11" t="s">
        <v>34</v>
      </c>
      <c r="D52" s="34">
        <f>D31*D49</f>
        <v>72828.176999999996</v>
      </c>
      <c r="E52" s="3"/>
      <c r="F52" s="6"/>
      <c r="H52"/>
    </row>
    <row r="53" spans="1:8" x14ac:dyDescent="0.25">
      <c r="A53" s="8">
        <v>700032</v>
      </c>
      <c r="B53" s="30">
        <v>5421</v>
      </c>
      <c r="C53" s="11" t="s">
        <v>35</v>
      </c>
      <c r="D53" s="10">
        <f>D29*D49</f>
        <v>30110.399999999998</v>
      </c>
      <c r="E53" s="13"/>
      <c r="F53" s="6"/>
      <c r="H53"/>
    </row>
    <row r="54" spans="1:8" x14ac:dyDescent="0.25">
      <c r="A54" s="8"/>
      <c r="B54" s="9"/>
      <c r="C54" s="13" t="s">
        <v>36</v>
      </c>
      <c r="D54" s="14"/>
      <c r="E54" s="13">
        <f>SUM(D50:D53)</f>
        <v>534919.005</v>
      </c>
      <c r="F54" s="6" t="s">
        <v>37</v>
      </c>
      <c r="H54"/>
    </row>
    <row r="55" spans="1:8" x14ac:dyDescent="0.25">
      <c r="A55" s="8"/>
      <c r="B55" s="9"/>
      <c r="C55" s="13"/>
      <c r="D55" s="14"/>
      <c r="E55" s="8"/>
      <c r="F55" s="6"/>
      <c r="H55"/>
    </row>
    <row r="56" spans="1:8" x14ac:dyDescent="0.25">
      <c r="A56" s="8"/>
      <c r="B56" s="9"/>
      <c r="C56" s="8" t="s">
        <v>38</v>
      </c>
      <c r="D56" s="10"/>
      <c r="E56" s="8"/>
      <c r="F56" s="6"/>
      <c r="H56"/>
    </row>
    <row r="57" spans="1:8" x14ac:dyDescent="0.25">
      <c r="A57" s="8">
        <v>700032</v>
      </c>
      <c r="B57" s="9">
        <v>5999</v>
      </c>
      <c r="C57" s="8" t="s">
        <v>39</v>
      </c>
      <c r="D57" s="10">
        <v>25000</v>
      </c>
      <c r="E57" s="8"/>
      <c r="F57" s="6"/>
      <c r="H57"/>
    </row>
    <row r="58" spans="1:8" x14ac:dyDescent="0.25">
      <c r="A58" s="8">
        <v>700032</v>
      </c>
      <c r="B58" s="9">
        <v>5999</v>
      </c>
      <c r="C58" s="35" t="s">
        <v>40</v>
      </c>
      <c r="D58" s="10">
        <v>35000</v>
      </c>
      <c r="E58" s="8"/>
      <c r="F58" s="6"/>
      <c r="H58"/>
    </row>
    <row r="59" spans="1:8" x14ac:dyDescent="0.25">
      <c r="A59" s="8">
        <v>700032</v>
      </c>
      <c r="B59" s="9">
        <v>5999</v>
      </c>
      <c r="C59" s="11" t="s">
        <v>41</v>
      </c>
      <c r="D59" s="36">
        <f>(200*12)+(200*12)</f>
        <v>4800</v>
      </c>
      <c r="E59" s="8"/>
      <c r="F59" s="6"/>
      <c r="H59"/>
    </row>
    <row r="60" spans="1:8" x14ac:dyDescent="0.25">
      <c r="A60" s="8">
        <v>700032</v>
      </c>
      <c r="B60" s="9">
        <v>5999</v>
      </c>
      <c r="C60" s="11" t="s">
        <v>42</v>
      </c>
      <c r="D60" s="36">
        <f>(200*12)+(200*12)</f>
        <v>4800</v>
      </c>
      <c r="E60" s="8"/>
      <c r="F60" s="6"/>
      <c r="H60"/>
    </row>
    <row r="61" spans="1:8" x14ac:dyDescent="0.25">
      <c r="A61" s="8">
        <v>700032</v>
      </c>
      <c r="B61" s="9">
        <v>5999</v>
      </c>
      <c r="C61" s="11" t="s">
        <v>43</v>
      </c>
      <c r="D61" s="36">
        <f>(200*12)+(200*10)</f>
        <v>4400</v>
      </c>
      <c r="E61" s="3"/>
      <c r="F61" s="6"/>
      <c r="H61"/>
    </row>
    <row r="62" spans="1:8" x14ac:dyDescent="0.25">
      <c r="A62" s="8"/>
      <c r="B62" s="9"/>
      <c r="C62" s="13" t="s">
        <v>44</v>
      </c>
      <c r="D62" s="37"/>
      <c r="E62" s="13">
        <f>SUM(D57:D61)</f>
        <v>74000</v>
      </c>
      <c r="F62" s="8"/>
      <c r="H62"/>
    </row>
    <row r="63" spans="1:8" x14ac:dyDescent="0.25">
      <c r="A63" s="8"/>
      <c r="B63" s="9"/>
      <c r="C63" s="8"/>
      <c r="D63" s="36"/>
      <c r="E63" s="8"/>
      <c r="F63" s="6"/>
      <c r="H63"/>
    </row>
    <row r="64" spans="1:8" ht="15.75" thickBot="1" x14ac:dyDescent="0.3">
      <c r="A64" s="21"/>
      <c r="B64" s="38"/>
      <c r="C64" s="22" t="s">
        <v>45</v>
      </c>
      <c r="D64" s="39"/>
      <c r="E64" s="23"/>
      <c r="F64" s="22">
        <f>SUM(E26:E62)</f>
        <v>6248278.5999050001</v>
      </c>
      <c r="H64"/>
    </row>
    <row r="65" spans="1:8" x14ac:dyDescent="0.25">
      <c r="A65" s="24"/>
      <c r="B65" s="25"/>
      <c r="C65" s="26"/>
      <c r="D65" s="40"/>
      <c r="E65" s="26"/>
      <c r="F65" s="26"/>
      <c r="H65"/>
    </row>
    <row r="66" spans="1:8" x14ac:dyDescent="0.25">
      <c r="A66" s="8"/>
      <c r="B66" s="7"/>
      <c r="C66" s="6" t="s">
        <v>46</v>
      </c>
      <c r="D66" s="41"/>
      <c r="E66" s="24"/>
      <c r="F66" s="26"/>
      <c r="H66"/>
    </row>
    <row r="67" spans="1:8" x14ac:dyDescent="0.25">
      <c r="A67" s="24"/>
      <c r="B67" s="42"/>
      <c r="C67" s="26"/>
      <c r="D67" s="43"/>
      <c r="E67" s="8"/>
      <c r="F67" s="6"/>
      <c r="H67"/>
    </row>
    <row r="68" spans="1:8" x14ac:dyDescent="0.25">
      <c r="A68" s="24">
        <v>700032</v>
      </c>
      <c r="B68" s="44">
        <v>3497</v>
      </c>
      <c r="C68" s="45" t="s">
        <v>47</v>
      </c>
      <c r="D68" s="40">
        <v>38450</v>
      </c>
      <c r="E68" s="8"/>
      <c r="F68" s="6"/>
      <c r="H68"/>
    </row>
    <row r="69" spans="1:8" x14ac:dyDescent="0.25">
      <c r="A69" s="8">
        <v>700032</v>
      </c>
      <c r="B69" s="30">
        <v>6649</v>
      </c>
      <c r="C69" s="15" t="s">
        <v>48</v>
      </c>
      <c r="D69" s="15">
        <v>20000</v>
      </c>
      <c r="E69" s="3"/>
      <c r="F69" s="6"/>
      <c r="H69"/>
    </row>
    <row r="70" spans="1:8" x14ac:dyDescent="0.25">
      <c r="A70" s="8">
        <v>700032</v>
      </c>
      <c r="B70" s="46">
        <v>6524</v>
      </c>
      <c r="C70" s="15" t="s">
        <v>49</v>
      </c>
      <c r="D70" s="10">
        <v>3000</v>
      </c>
      <c r="E70" s="8"/>
      <c r="F70" s="6"/>
      <c r="H70"/>
    </row>
    <row r="71" spans="1:8" x14ac:dyDescent="0.25">
      <c r="A71" s="8"/>
      <c r="B71" s="7"/>
      <c r="C71" s="14" t="s">
        <v>50</v>
      </c>
      <c r="D71" s="14"/>
      <c r="E71" s="13">
        <f>SUM(D68:D70)</f>
        <v>61450</v>
      </c>
      <c r="F71" s="10"/>
      <c r="H71"/>
    </row>
    <row r="72" spans="1:8" x14ac:dyDescent="0.25">
      <c r="A72" s="8"/>
      <c r="B72" s="7"/>
      <c r="C72" s="47"/>
      <c r="D72" s="10"/>
      <c r="E72" s="16"/>
      <c r="F72" s="20"/>
      <c r="H72"/>
    </row>
    <row r="73" spans="1:8" ht="15.75" thickBot="1" x14ac:dyDescent="0.3">
      <c r="A73" s="23"/>
      <c r="B73" s="48"/>
      <c r="C73" s="49" t="s">
        <v>51</v>
      </c>
      <c r="D73" s="50"/>
      <c r="E73" s="23"/>
      <c r="F73" s="22">
        <f>SUM(E71)</f>
        <v>61450</v>
      </c>
      <c r="H73"/>
    </row>
    <row r="74" spans="1:8" x14ac:dyDescent="0.25">
      <c r="A74" s="16"/>
      <c r="B74" s="51"/>
      <c r="C74" s="52"/>
      <c r="D74" s="53"/>
      <c r="E74" s="54"/>
      <c r="F74" s="20"/>
      <c r="H74"/>
    </row>
    <row r="75" spans="1:8" x14ac:dyDescent="0.25">
      <c r="A75" s="16"/>
      <c r="B75" s="51"/>
      <c r="C75" s="52" t="s">
        <v>52</v>
      </c>
      <c r="D75" s="53"/>
      <c r="E75" s="16"/>
      <c r="F75" s="20"/>
      <c r="H75"/>
    </row>
    <row r="76" spans="1:8" x14ac:dyDescent="0.25">
      <c r="A76" s="16"/>
      <c r="B76" s="51"/>
      <c r="C76" s="52"/>
      <c r="D76" s="53"/>
      <c r="E76" s="8"/>
      <c r="F76" s="6"/>
      <c r="H76"/>
    </row>
    <row r="77" spans="1:8" x14ac:dyDescent="0.25">
      <c r="A77" s="16"/>
      <c r="B77" s="51"/>
      <c r="C77" s="55" t="s">
        <v>53</v>
      </c>
      <c r="D77" s="53"/>
      <c r="E77" s="8"/>
      <c r="F77" s="6"/>
      <c r="H77"/>
    </row>
    <row r="78" spans="1:8" x14ac:dyDescent="0.25">
      <c r="A78" s="8">
        <v>700032</v>
      </c>
      <c r="B78" s="9">
        <v>6846</v>
      </c>
      <c r="C78" s="10" t="s">
        <v>54</v>
      </c>
      <c r="D78" s="10">
        <v>0</v>
      </c>
      <c r="E78" s="8"/>
      <c r="F78" s="6"/>
      <c r="H78"/>
    </row>
    <row r="79" spans="1:8" x14ac:dyDescent="0.25">
      <c r="A79" s="8">
        <v>700032</v>
      </c>
      <c r="B79" s="9">
        <v>6846</v>
      </c>
      <c r="C79" s="10" t="s">
        <v>55</v>
      </c>
      <c r="D79" s="10">
        <v>0</v>
      </c>
      <c r="E79" s="8"/>
      <c r="F79" s="6"/>
      <c r="H79"/>
    </row>
    <row r="80" spans="1:8" x14ac:dyDescent="0.25">
      <c r="A80" s="8">
        <v>700032</v>
      </c>
      <c r="B80" s="9">
        <v>6846</v>
      </c>
      <c r="C80" s="10" t="s">
        <v>56</v>
      </c>
      <c r="D80" s="10">
        <v>0</v>
      </c>
      <c r="E80" s="8"/>
      <c r="F80" s="6"/>
      <c r="H80"/>
    </row>
    <row r="81" spans="1:8" x14ac:dyDescent="0.25">
      <c r="A81" s="8">
        <v>700032</v>
      </c>
      <c r="B81" s="9">
        <v>6846</v>
      </c>
      <c r="C81" s="10" t="s">
        <v>57</v>
      </c>
      <c r="D81" s="10">
        <v>0</v>
      </c>
      <c r="E81" s="8"/>
      <c r="F81" s="6"/>
      <c r="H81"/>
    </row>
    <row r="82" spans="1:8" x14ac:dyDescent="0.25">
      <c r="A82" s="8">
        <v>700032</v>
      </c>
      <c r="B82" s="9">
        <v>6846</v>
      </c>
      <c r="C82" s="10" t="s">
        <v>58</v>
      </c>
      <c r="D82" s="10">
        <v>0</v>
      </c>
      <c r="E82" s="3"/>
      <c r="F82" s="47"/>
      <c r="H82"/>
    </row>
    <row r="83" spans="1:8" x14ac:dyDescent="0.25">
      <c r="A83" s="8"/>
      <c r="B83" s="9">
        <v>6846</v>
      </c>
      <c r="C83" s="10" t="s">
        <v>59</v>
      </c>
      <c r="D83" s="10">
        <v>3000</v>
      </c>
      <c r="E83" s="10"/>
      <c r="F83" s="6"/>
      <c r="H83"/>
    </row>
    <row r="84" spans="1:8" x14ac:dyDescent="0.25">
      <c r="A84" s="10"/>
      <c r="B84" s="9"/>
      <c r="C84" s="14" t="s">
        <v>60</v>
      </c>
      <c r="D84" s="14"/>
      <c r="E84" s="13">
        <f>SUM(D78:D83)</f>
        <v>3000</v>
      </c>
      <c r="F84" s="6"/>
      <c r="H84"/>
    </row>
    <row r="85" spans="1:8" x14ac:dyDescent="0.25">
      <c r="A85" s="8"/>
      <c r="B85" s="56"/>
      <c r="C85" s="10"/>
      <c r="D85" s="10"/>
      <c r="E85" s="8"/>
      <c r="F85" s="6"/>
      <c r="H85"/>
    </row>
    <row r="86" spans="1:8" x14ac:dyDescent="0.25">
      <c r="A86" s="8"/>
      <c r="B86" s="9"/>
      <c r="C86" s="15" t="s">
        <v>61</v>
      </c>
      <c r="D86" s="10"/>
      <c r="E86" s="8"/>
      <c r="F86" s="6"/>
      <c r="H86"/>
    </row>
    <row r="87" spans="1:8" x14ac:dyDescent="0.25">
      <c r="A87" s="8">
        <v>700032</v>
      </c>
      <c r="B87" s="30">
        <v>6623</v>
      </c>
      <c r="C87" s="15" t="s">
        <v>62</v>
      </c>
      <c r="D87" s="10">
        <v>22000</v>
      </c>
      <c r="E87" s="8"/>
      <c r="F87" s="6"/>
      <c r="H87"/>
    </row>
    <row r="88" spans="1:8" x14ac:dyDescent="0.25">
      <c r="A88" s="8">
        <v>700032</v>
      </c>
      <c r="B88" s="30">
        <v>6832</v>
      </c>
      <c r="C88" s="15" t="s">
        <v>63</v>
      </c>
      <c r="D88" s="10">
        <v>10000</v>
      </c>
      <c r="E88" s="8"/>
      <c r="F88" s="6"/>
      <c r="H88"/>
    </row>
    <row r="89" spans="1:8" x14ac:dyDescent="0.25">
      <c r="A89" s="8">
        <v>700032</v>
      </c>
      <c r="B89" s="30">
        <v>6800</v>
      </c>
      <c r="C89" s="15" t="s">
        <v>64</v>
      </c>
      <c r="D89" s="10">
        <v>25000</v>
      </c>
      <c r="E89" s="3"/>
      <c r="F89" s="6"/>
      <c r="H89"/>
    </row>
    <row r="90" spans="1:8" x14ac:dyDescent="0.25">
      <c r="A90" s="8"/>
      <c r="B90" s="9"/>
      <c r="C90" s="14" t="s">
        <v>65</v>
      </c>
      <c r="D90" s="14"/>
      <c r="E90" s="13">
        <f>SUM(D87:D89)</f>
        <v>57000</v>
      </c>
      <c r="F90" s="6"/>
      <c r="H90"/>
    </row>
    <row r="91" spans="1:8" x14ac:dyDescent="0.25">
      <c r="A91" s="8"/>
      <c r="B91" s="9"/>
      <c r="C91" s="14"/>
      <c r="D91" s="14"/>
      <c r="E91" s="8"/>
      <c r="F91" s="6"/>
      <c r="H91"/>
    </row>
    <row r="92" spans="1:8" x14ac:dyDescent="0.25">
      <c r="A92" s="3"/>
      <c r="B92" s="9"/>
      <c r="C92" s="15" t="s">
        <v>66</v>
      </c>
      <c r="D92" s="14"/>
      <c r="E92" s="8"/>
      <c r="F92" s="6"/>
      <c r="H92"/>
    </row>
    <row r="93" spans="1:8" x14ac:dyDescent="0.25">
      <c r="A93" s="8">
        <v>700032</v>
      </c>
      <c r="B93" s="30">
        <v>6722</v>
      </c>
      <c r="C93" s="15" t="s">
        <v>67</v>
      </c>
      <c r="D93" s="10">
        <v>0</v>
      </c>
      <c r="E93" s="8"/>
      <c r="F93" s="6"/>
      <c r="H93"/>
    </row>
    <row r="94" spans="1:8" x14ac:dyDescent="0.25">
      <c r="A94" s="8">
        <v>700032</v>
      </c>
      <c r="B94" s="30">
        <v>6799</v>
      </c>
      <c r="C94" s="15" t="s">
        <v>68</v>
      </c>
      <c r="D94" s="10">
        <v>80000</v>
      </c>
      <c r="E94" s="3"/>
      <c r="F94" s="6"/>
      <c r="H94"/>
    </row>
    <row r="95" spans="1:8" x14ac:dyDescent="0.25">
      <c r="A95" s="8">
        <v>700032</v>
      </c>
      <c r="B95" s="30">
        <v>6722</v>
      </c>
      <c r="C95" s="15" t="s">
        <v>69</v>
      </c>
      <c r="D95" s="10">
        <v>81000</v>
      </c>
      <c r="E95" s="8"/>
      <c r="F95" s="47"/>
      <c r="H95"/>
    </row>
    <row r="96" spans="1:8" x14ac:dyDescent="0.25">
      <c r="A96" s="8"/>
      <c r="B96" s="30"/>
      <c r="C96" s="14" t="s">
        <v>70</v>
      </c>
      <c r="D96" s="10"/>
      <c r="E96" s="13">
        <f>SUM(D93:D95)</f>
        <v>161000</v>
      </c>
      <c r="F96" s="6"/>
      <c r="H96"/>
    </row>
    <row r="97" spans="1:8" x14ac:dyDescent="0.25">
      <c r="A97" s="10"/>
      <c r="B97" s="30"/>
      <c r="C97" s="14"/>
      <c r="D97" s="10"/>
      <c r="E97" s="8"/>
      <c r="F97" s="6"/>
      <c r="H97"/>
    </row>
    <row r="98" spans="1:8" x14ac:dyDescent="0.25">
      <c r="A98" s="3"/>
      <c r="B98" s="56"/>
      <c r="C98" s="10" t="s">
        <v>71</v>
      </c>
      <c r="D98" s="10"/>
      <c r="E98" s="8"/>
      <c r="F98" s="6"/>
      <c r="H98"/>
    </row>
    <row r="99" spans="1:8" x14ac:dyDescent="0.25">
      <c r="A99" s="8">
        <v>700032</v>
      </c>
      <c r="B99" s="9">
        <v>6821</v>
      </c>
      <c r="C99" s="10" t="s">
        <v>72</v>
      </c>
      <c r="D99" s="10">
        <v>40000</v>
      </c>
      <c r="E99" s="8"/>
      <c r="F99" s="6"/>
      <c r="H99"/>
    </row>
    <row r="100" spans="1:8" x14ac:dyDescent="0.25">
      <c r="A100" s="8">
        <v>700032</v>
      </c>
      <c r="B100" s="9">
        <v>6821</v>
      </c>
      <c r="C100" s="10" t="s">
        <v>73</v>
      </c>
      <c r="D100" s="10">
        <v>10500</v>
      </c>
      <c r="E100" s="57"/>
      <c r="F100" s="47"/>
      <c r="H100"/>
    </row>
    <row r="101" spans="1:8" x14ac:dyDescent="0.25">
      <c r="A101" s="8">
        <v>700032</v>
      </c>
      <c r="B101" s="9">
        <v>6821</v>
      </c>
      <c r="C101" s="10" t="s">
        <v>74</v>
      </c>
      <c r="D101" s="10">
        <v>12000</v>
      </c>
      <c r="E101" s="10"/>
      <c r="F101" s="6"/>
      <c r="H101"/>
    </row>
    <row r="102" spans="1:8" x14ac:dyDescent="0.25">
      <c r="A102" s="10"/>
      <c r="B102" s="9"/>
      <c r="C102" s="14" t="s">
        <v>75</v>
      </c>
      <c r="D102" s="14"/>
      <c r="E102" s="13">
        <f>SUM(D99:D101)</f>
        <v>62500</v>
      </c>
      <c r="F102" s="6"/>
      <c r="H102"/>
    </row>
    <row r="103" spans="1:8" x14ac:dyDescent="0.25">
      <c r="A103" s="8"/>
      <c r="B103" s="56"/>
      <c r="C103" s="10"/>
      <c r="D103" s="10"/>
      <c r="E103" s="8"/>
      <c r="F103" s="6"/>
      <c r="H103"/>
    </row>
    <row r="104" spans="1:8" x14ac:dyDescent="0.25">
      <c r="A104" s="8"/>
      <c r="B104" s="9"/>
      <c r="C104" s="10" t="s">
        <v>76</v>
      </c>
      <c r="D104" s="10"/>
      <c r="E104" s="8"/>
      <c r="F104" s="6"/>
      <c r="H104"/>
    </row>
    <row r="105" spans="1:8" x14ac:dyDescent="0.25">
      <c r="A105" s="8">
        <v>700032</v>
      </c>
      <c r="B105" s="9">
        <v>6863</v>
      </c>
      <c r="C105" s="10" t="s">
        <v>77</v>
      </c>
      <c r="D105" s="10">
        <v>40000</v>
      </c>
      <c r="E105" s="8"/>
      <c r="F105" s="6"/>
      <c r="H105"/>
    </row>
    <row r="106" spans="1:8" x14ac:dyDescent="0.25">
      <c r="A106" s="8">
        <v>700032</v>
      </c>
      <c r="B106" s="9">
        <v>6863</v>
      </c>
      <c r="C106" s="10" t="s">
        <v>78</v>
      </c>
      <c r="D106" s="10">
        <v>50000</v>
      </c>
      <c r="E106" s="8"/>
      <c r="F106" s="6"/>
      <c r="H106"/>
    </row>
    <row r="107" spans="1:8" x14ac:dyDescent="0.25">
      <c r="A107" s="8">
        <v>700032</v>
      </c>
      <c r="B107" s="9">
        <v>6863</v>
      </c>
      <c r="C107" s="15" t="s">
        <v>79</v>
      </c>
      <c r="D107" s="10">
        <v>100000</v>
      </c>
      <c r="E107" s="8"/>
      <c r="F107" s="6"/>
      <c r="H107"/>
    </row>
    <row r="108" spans="1:8" x14ac:dyDescent="0.25">
      <c r="A108" s="8">
        <v>700032</v>
      </c>
      <c r="B108" s="9">
        <v>6863</v>
      </c>
      <c r="C108" s="15" t="s">
        <v>80</v>
      </c>
      <c r="D108" s="10">
        <v>5000</v>
      </c>
      <c r="E108" s="8"/>
      <c r="F108" s="6"/>
      <c r="H108"/>
    </row>
    <row r="109" spans="1:8" x14ac:dyDescent="0.25">
      <c r="A109" s="8">
        <v>700032</v>
      </c>
      <c r="B109" s="9">
        <v>6863</v>
      </c>
      <c r="C109" s="15" t="s">
        <v>81</v>
      </c>
      <c r="D109" s="10">
        <v>5000</v>
      </c>
      <c r="E109" s="8"/>
      <c r="F109" s="6"/>
      <c r="H109"/>
    </row>
    <row r="110" spans="1:8" x14ac:dyDescent="0.25">
      <c r="A110" s="8">
        <v>700032</v>
      </c>
      <c r="B110" s="9">
        <v>7192</v>
      </c>
      <c r="C110" s="15" t="s">
        <v>82</v>
      </c>
      <c r="D110" s="10">
        <v>32000</v>
      </c>
      <c r="E110" s="8"/>
      <c r="F110" s="6"/>
      <c r="H110"/>
    </row>
    <row r="111" spans="1:8" x14ac:dyDescent="0.25">
      <c r="A111" s="8">
        <v>700032</v>
      </c>
      <c r="B111" s="9">
        <v>6863</v>
      </c>
      <c r="C111" s="15" t="s">
        <v>83</v>
      </c>
      <c r="D111" s="10">
        <v>5000</v>
      </c>
      <c r="E111" s="3"/>
      <c r="F111" s="6"/>
      <c r="H111"/>
    </row>
    <row r="112" spans="1:8" x14ac:dyDescent="0.25">
      <c r="A112" s="8">
        <v>700032</v>
      </c>
      <c r="B112" s="9">
        <v>6863</v>
      </c>
      <c r="C112" s="15" t="s">
        <v>84</v>
      </c>
      <c r="D112" s="10">
        <v>40000</v>
      </c>
      <c r="E112" s="3"/>
      <c r="F112" s="6"/>
      <c r="H112"/>
    </row>
    <row r="113" spans="1:8" x14ac:dyDescent="0.25">
      <c r="A113" s="8"/>
      <c r="B113" s="9"/>
      <c r="C113" s="15"/>
      <c r="D113" s="10"/>
      <c r="E113" s="3"/>
      <c r="F113" s="6"/>
      <c r="H113"/>
    </row>
    <row r="114" spans="1:8" x14ac:dyDescent="0.25">
      <c r="A114" s="8"/>
      <c r="B114" s="9"/>
      <c r="C114" s="14" t="s">
        <v>85</v>
      </c>
      <c r="D114" s="14"/>
      <c r="E114" s="13">
        <f>SUM(D105:D112)</f>
        <v>277000</v>
      </c>
      <c r="F114" s="6"/>
      <c r="H114"/>
    </row>
    <row r="115" spans="1:8" x14ac:dyDescent="0.25">
      <c r="A115" s="8"/>
      <c r="B115" s="9"/>
      <c r="C115" s="14"/>
      <c r="D115" s="14"/>
      <c r="E115" s="8"/>
      <c r="F115" s="47"/>
      <c r="H115"/>
    </row>
    <row r="116" spans="1:8" x14ac:dyDescent="0.25">
      <c r="A116" s="3"/>
      <c r="B116" s="9"/>
      <c r="C116" s="15" t="s">
        <v>86</v>
      </c>
      <c r="D116" s="14"/>
      <c r="E116" s="10"/>
      <c r="F116" s="6"/>
      <c r="H116"/>
    </row>
    <row r="117" spans="1:8" x14ac:dyDescent="0.25">
      <c r="A117" s="8">
        <v>700032</v>
      </c>
      <c r="B117" s="9">
        <v>6100</v>
      </c>
      <c r="C117" s="10" t="s">
        <v>87</v>
      </c>
      <c r="D117" s="10">
        <v>2000</v>
      </c>
      <c r="E117" s="3"/>
      <c r="F117" s="6"/>
      <c r="H117"/>
    </row>
    <row r="118" spans="1:8" x14ac:dyDescent="0.25">
      <c r="A118" s="8">
        <v>700032</v>
      </c>
      <c r="B118" s="9">
        <v>6941</v>
      </c>
      <c r="C118" s="10" t="s">
        <v>88</v>
      </c>
      <c r="D118" s="15">
        <v>4000</v>
      </c>
      <c r="E118" s="13"/>
      <c r="F118" s="6"/>
      <c r="H118"/>
    </row>
    <row r="119" spans="1:8" x14ac:dyDescent="0.25">
      <c r="A119" s="8"/>
      <c r="B119" s="9"/>
      <c r="C119" s="14" t="s">
        <v>89</v>
      </c>
      <c r="D119" s="14"/>
      <c r="E119" s="13">
        <f>SUM(D117:D118)</f>
        <v>6000</v>
      </c>
      <c r="F119" s="6"/>
      <c r="H119"/>
    </row>
    <row r="120" spans="1:8" x14ac:dyDescent="0.25">
      <c r="A120" s="8"/>
      <c r="B120" s="9"/>
      <c r="C120" s="14"/>
      <c r="D120" s="14"/>
      <c r="E120" s="8"/>
      <c r="F120" s="6"/>
      <c r="H120"/>
    </row>
    <row r="121" spans="1:8" x14ac:dyDescent="0.25">
      <c r="A121" s="8"/>
      <c r="B121" s="9"/>
      <c r="C121" s="15" t="s">
        <v>90</v>
      </c>
      <c r="D121" s="10"/>
      <c r="E121" s="8"/>
      <c r="F121" s="6"/>
      <c r="H121"/>
    </row>
    <row r="122" spans="1:8" x14ac:dyDescent="0.25">
      <c r="A122" s="8">
        <v>700032</v>
      </c>
      <c r="B122" s="9">
        <v>7001</v>
      </c>
      <c r="C122" s="10" t="s">
        <v>91</v>
      </c>
      <c r="D122" s="10">
        <v>25000</v>
      </c>
      <c r="E122" s="8"/>
      <c r="F122" s="47"/>
      <c r="H122"/>
    </row>
    <row r="123" spans="1:8" x14ac:dyDescent="0.25">
      <c r="A123" s="8">
        <v>700032</v>
      </c>
      <c r="B123" s="9">
        <v>7021</v>
      </c>
      <c r="C123" s="10" t="s">
        <v>92</v>
      </c>
      <c r="D123" s="10">
        <v>7500</v>
      </c>
      <c r="E123" s="8"/>
      <c r="F123" s="6"/>
      <c r="H123"/>
    </row>
    <row r="124" spans="1:8" x14ac:dyDescent="0.25">
      <c r="A124" s="8">
        <v>700032</v>
      </c>
      <c r="B124" s="9">
        <v>7099</v>
      </c>
      <c r="C124" s="10" t="s">
        <v>93</v>
      </c>
      <c r="D124" s="10">
        <v>4000</v>
      </c>
      <c r="E124" s="8"/>
      <c r="F124" s="6"/>
      <c r="H124"/>
    </row>
    <row r="125" spans="1:8" x14ac:dyDescent="0.25">
      <c r="A125" s="8">
        <v>700032</v>
      </c>
      <c r="B125" s="9">
        <v>7022</v>
      </c>
      <c r="C125" s="10" t="s">
        <v>94</v>
      </c>
      <c r="D125" s="10">
        <v>0</v>
      </c>
      <c r="E125" s="3"/>
      <c r="F125" s="6"/>
      <c r="H125"/>
    </row>
    <row r="126" spans="1:8" x14ac:dyDescent="0.25">
      <c r="A126" s="8">
        <v>700032</v>
      </c>
      <c r="B126" s="9">
        <v>7099</v>
      </c>
      <c r="C126" s="10" t="s">
        <v>95</v>
      </c>
      <c r="D126" s="10">
        <v>7000</v>
      </c>
      <c r="E126" s="13"/>
      <c r="F126" s="6"/>
      <c r="H126"/>
    </row>
    <row r="127" spans="1:8" x14ac:dyDescent="0.25">
      <c r="A127" s="8"/>
      <c r="B127" s="9"/>
      <c r="C127" s="14" t="s">
        <v>96</v>
      </c>
      <c r="D127" s="14"/>
      <c r="E127" s="13">
        <f>SUM(D122:D126)</f>
        <v>43500</v>
      </c>
      <c r="F127" s="6"/>
      <c r="H127"/>
    </row>
    <row r="128" spans="1:8" x14ac:dyDescent="0.25">
      <c r="A128" s="8"/>
      <c r="B128" s="9"/>
      <c r="C128" s="14"/>
      <c r="D128" s="14"/>
      <c r="E128" s="8"/>
      <c r="F128" s="6"/>
      <c r="H128"/>
    </row>
    <row r="129" spans="1:8" x14ac:dyDescent="0.25">
      <c r="A129" s="8"/>
      <c r="B129" s="56"/>
      <c r="C129" s="15" t="s">
        <v>97</v>
      </c>
      <c r="D129" s="10"/>
      <c r="E129" s="8"/>
      <c r="F129" s="6"/>
      <c r="H129"/>
    </row>
    <row r="130" spans="1:8" x14ac:dyDescent="0.25">
      <c r="A130" s="8">
        <v>700032</v>
      </c>
      <c r="B130" s="56">
        <v>7191</v>
      </c>
      <c r="C130" s="15" t="s">
        <v>98</v>
      </c>
      <c r="D130" s="10">
        <v>5000</v>
      </c>
      <c r="E130" s="8"/>
      <c r="F130" s="6"/>
      <c r="H130"/>
    </row>
    <row r="131" spans="1:8" x14ac:dyDescent="0.25">
      <c r="A131" s="8">
        <v>700032</v>
      </c>
      <c r="B131" s="9">
        <v>7191</v>
      </c>
      <c r="C131" s="10" t="s">
        <v>99</v>
      </c>
      <c r="D131" s="15">
        <v>40000</v>
      </c>
      <c r="E131" s="8"/>
      <c r="F131" s="6"/>
      <c r="H131"/>
    </row>
    <row r="132" spans="1:8" x14ac:dyDescent="0.25">
      <c r="A132" s="8">
        <v>700032</v>
      </c>
      <c r="B132" s="9">
        <v>7191</v>
      </c>
      <c r="C132" s="15" t="s">
        <v>100</v>
      </c>
      <c r="D132" s="10">
        <v>150000</v>
      </c>
      <c r="E132" s="8"/>
      <c r="F132" s="6"/>
      <c r="H132"/>
    </row>
    <row r="133" spans="1:8" x14ac:dyDescent="0.25">
      <c r="A133" s="8">
        <v>700032</v>
      </c>
      <c r="B133" s="9">
        <v>7191</v>
      </c>
      <c r="C133" s="15" t="s">
        <v>101</v>
      </c>
      <c r="D133" s="10">
        <v>2000</v>
      </c>
      <c r="E133" s="10"/>
      <c r="F133" s="6" t="s">
        <v>37</v>
      </c>
      <c r="H133"/>
    </row>
    <row r="134" spans="1:8" x14ac:dyDescent="0.25">
      <c r="A134" s="10"/>
      <c r="B134" s="9"/>
      <c r="C134" s="14" t="s">
        <v>102</v>
      </c>
      <c r="D134" s="14"/>
      <c r="E134" s="13">
        <f>SUM(D130:D133)</f>
        <v>197000</v>
      </c>
      <c r="F134" s="6"/>
      <c r="H134"/>
    </row>
    <row r="135" spans="1:8" x14ac:dyDescent="0.25">
      <c r="A135" s="8"/>
      <c r="B135" s="56"/>
      <c r="C135" s="10"/>
      <c r="D135" s="10"/>
      <c r="E135" s="8"/>
      <c r="F135" s="11"/>
      <c r="H135"/>
    </row>
    <row r="136" spans="1:8" x14ac:dyDescent="0.25">
      <c r="A136" s="8"/>
      <c r="B136" s="9"/>
      <c r="C136" s="10" t="s">
        <v>103</v>
      </c>
      <c r="D136" s="10"/>
      <c r="E136" s="8"/>
      <c r="F136" s="6"/>
      <c r="H136"/>
    </row>
    <row r="137" spans="1:8" x14ac:dyDescent="0.25">
      <c r="A137" s="8">
        <v>700032</v>
      </c>
      <c r="B137" s="9">
        <v>7351</v>
      </c>
      <c r="C137" s="10" t="s">
        <v>104</v>
      </c>
      <c r="D137" s="10">
        <v>1000</v>
      </c>
      <c r="E137" s="13"/>
      <c r="F137" s="6"/>
      <c r="H137"/>
    </row>
    <row r="138" spans="1:8" x14ac:dyDescent="0.25">
      <c r="A138" s="8"/>
      <c r="B138" s="9"/>
      <c r="C138" s="14" t="s">
        <v>44</v>
      </c>
      <c r="D138" s="14"/>
      <c r="E138" s="13">
        <f>SUM(D137:D137)</f>
        <v>1000</v>
      </c>
      <c r="F138" s="6"/>
      <c r="H138"/>
    </row>
    <row r="139" spans="1:8" x14ac:dyDescent="0.25">
      <c r="A139" s="8"/>
      <c r="B139" s="9"/>
      <c r="C139" s="14"/>
      <c r="D139" s="14"/>
      <c r="E139" s="8"/>
      <c r="F139" s="6"/>
      <c r="H139"/>
    </row>
    <row r="140" spans="1:8" x14ac:dyDescent="0.25">
      <c r="A140" s="3"/>
      <c r="B140" s="9"/>
      <c r="C140" s="10" t="s">
        <v>105</v>
      </c>
      <c r="D140" s="10"/>
      <c r="E140" s="8"/>
      <c r="F140" s="6"/>
      <c r="H140"/>
    </row>
    <row r="141" spans="1:8" x14ac:dyDescent="0.25">
      <c r="A141" s="8">
        <v>700032</v>
      </c>
      <c r="B141" s="9">
        <v>7511</v>
      </c>
      <c r="C141" s="10" t="s">
        <v>106</v>
      </c>
      <c r="D141" s="10">
        <v>4000</v>
      </c>
      <c r="E141" s="3"/>
      <c r="F141" s="6"/>
      <c r="H141"/>
    </row>
    <row r="142" spans="1:8" x14ac:dyDescent="0.25">
      <c r="A142" s="8">
        <v>700032</v>
      </c>
      <c r="B142" s="9">
        <v>7512</v>
      </c>
      <c r="C142" s="15" t="s">
        <v>107</v>
      </c>
      <c r="D142" s="10">
        <v>10500</v>
      </c>
      <c r="E142" s="8"/>
      <c r="F142" s="6"/>
      <c r="H142"/>
    </row>
    <row r="143" spans="1:8" x14ac:dyDescent="0.25">
      <c r="A143" s="8"/>
      <c r="B143" s="9"/>
      <c r="C143" s="14" t="s">
        <v>108</v>
      </c>
      <c r="D143" s="14"/>
      <c r="E143" s="13">
        <f>SUM(D141:D142)</f>
        <v>14500</v>
      </c>
      <c r="F143" s="6"/>
      <c r="H143"/>
    </row>
    <row r="144" spans="1:8" x14ac:dyDescent="0.25">
      <c r="A144" s="8">
        <v>700032</v>
      </c>
      <c r="B144" s="9"/>
      <c r="C144" s="10"/>
      <c r="D144" s="10"/>
      <c r="E144" s="3"/>
      <c r="F144" s="6"/>
      <c r="H144"/>
    </row>
    <row r="145" spans="1:8" x14ac:dyDescent="0.25">
      <c r="A145" s="8"/>
      <c r="B145" s="9">
        <v>7321</v>
      </c>
      <c r="C145" s="10" t="s">
        <v>109</v>
      </c>
      <c r="D145" s="10">
        <v>3000</v>
      </c>
      <c r="E145" s="8"/>
      <c r="F145" s="6"/>
      <c r="H145"/>
    </row>
    <row r="146" spans="1:8" x14ac:dyDescent="0.25">
      <c r="A146" s="8"/>
      <c r="B146" s="9"/>
      <c r="C146" s="14" t="s">
        <v>110</v>
      </c>
      <c r="D146" s="10"/>
      <c r="E146" s="13">
        <f>SUM(D145)</f>
        <v>3000</v>
      </c>
      <c r="F146" s="6"/>
      <c r="H146"/>
    </row>
    <row r="147" spans="1:8" x14ac:dyDescent="0.25">
      <c r="A147" s="8">
        <v>700032</v>
      </c>
      <c r="B147" s="9"/>
      <c r="C147" s="10"/>
      <c r="D147" s="10"/>
      <c r="E147" s="3"/>
      <c r="F147" s="6"/>
      <c r="H147"/>
    </row>
    <row r="148" spans="1:8" x14ac:dyDescent="0.25">
      <c r="A148" s="8"/>
      <c r="B148" s="9">
        <v>7411</v>
      </c>
      <c r="C148" s="10" t="s">
        <v>111</v>
      </c>
      <c r="D148" s="10">
        <v>20000</v>
      </c>
      <c r="E148" s="13"/>
      <c r="F148" s="6"/>
      <c r="H148"/>
    </row>
    <row r="149" spans="1:8" x14ac:dyDescent="0.25">
      <c r="A149" s="8"/>
      <c r="B149" s="9"/>
      <c r="C149" s="14" t="s">
        <v>112</v>
      </c>
      <c r="D149" s="14"/>
      <c r="E149" s="13">
        <f>D148</f>
        <v>20000</v>
      </c>
      <c r="F149" s="58"/>
      <c r="H149"/>
    </row>
    <row r="150" spans="1:8" x14ac:dyDescent="0.25">
      <c r="A150" s="8">
        <v>700032</v>
      </c>
      <c r="B150" s="9"/>
      <c r="C150" s="13"/>
      <c r="D150" s="37"/>
      <c r="E150" s="8"/>
      <c r="F150" s="6"/>
      <c r="H150"/>
    </row>
    <row r="151" spans="1:8" x14ac:dyDescent="0.25">
      <c r="A151" s="13"/>
      <c r="B151" s="9">
        <v>7799</v>
      </c>
      <c r="C151" s="8" t="s">
        <v>113</v>
      </c>
      <c r="D151" s="36">
        <v>20000</v>
      </c>
      <c r="E151" s="8"/>
      <c r="F151" s="8"/>
      <c r="H151"/>
    </row>
    <row r="152" spans="1:8" x14ac:dyDescent="0.25">
      <c r="A152" s="8"/>
      <c r="B152" s="59"/>
      <c r="C152" s="13" t="s">
        <v>114</v>
      </c>
      <c r="D152" s="37"/>
      <c r="E152" s="13">
        <f>D151</f>
        <v>20000</v>
      </c>
      <c r="F152" s="6"/>
      <c r="H152"/>
    </row>
    <row r="153" spans="1:8" x14ac:dyDescent="0.25">
      <c r="A153" s="16"/>
      <c r="B153" s="9"/>
      <c r="C153" s="8"/>
      <c r="D153" s="36"/>
      <c r="E153" s="8"/>
      <c r="F153" s="8"/>
      <c r="H153"/>
    </row>
    <row r="154" spans="1:8" ht="15.75" thickBot="1" x14ac:dyDescent="0.3">
      <c r="A154" s="23"/>
      <c r="B154" s="38"/>
      <c r="C154" s="22" t="s">
        <v>115</v>
      </c>
      <c r="D154" s="39"/>
      <c r="E154" s="23"/>
      <c r="F154" s="22">
        <f>SUM(E76:E152)</f>
        <v>865500</v>
      </c>
      <c r="H154"/>
    </row>
    <row r="155" spans="1:8" x14ac:dyDescent="0.25">
      <c r="A155" s="24"/>
      <c r="B155" s="25"/>
      <c r="C155" s="26"/>
      <c r="D155" s="40"/>
      <c r="E155" s="24"/>
      <c r="F155" s="24"/>
      <c r="H155"/>
    </row>
    <row r="156" spans="1:8" x14ac:dyDescent="0.25">
      <c r="A156" s="16"/>
      <c r="B156" s="9"/>
      <c r="C156" s="6" t="s">
        <v>116</v>
      </c>
      <c r="D156" s="36"/>
      <c r="E156" s="8"/>
      <c r="F156" s="6">
        <f>F22</f>
        <v>7175500</v>
      </c>
      <c r="H156"/>
    </row>
    <row r="157" spans="1:8" ht="15.75" thickBot="1" x14ac:dyDescent="0.3">
      <c r="A157" s="23"/>
      <c r="B157" s="60" t="s">
        <v>117</v>
      </c>
      <c r="C157" s="22" t="s">
        <v>118</v>
      </c>
      <c r="D157" s="39"/>
      <c r="E157" s="23"/>
      <c r="F157" s="22">
        <f>F73+F64+F154</f>
        <v>7175228.5999050001</v>
      </c>
      <c r="H157"/>
    </row>
    <row r="158" spans="1:8" ht="15.75" thickBot="1" x14ac:dyDescent="0.3">
      <c r="A158" s="61"/>
      <c r="B158" s="62" t="s">
        <v>119</v>
      </c>
      <c r="C158" s="63" t="s">
        <v>120</v>
      </c>
      <c r="D158" s="64"/>
      <c r="E158" s="65"/>
      <c r="F158" s="63">
        <f>F156-F157</f>
        <v>271.40009499993175</v>
      </c>
      <c r="H158"/>
    </row>
    <row r="159" spans="1:8" x14ac:dyDescent="0.25">
      <c r="H159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59"/>
  <sheetViews>
    <sheetView workbookViewId="0">
      <selection activeCell="H12" sqref="H12"/>
    </sheetView>
  </sheetViews>
  <sheetFormatPr defaultColWidth="9.140625" defaultRowHeight="15" x14ac:dyDescent="0.25"/>
  <cols>
    <col min="3" max="3" width="38.5703125" bestFit="1" customWidth="1"/>
    <col min="4" max="4" width="10" bestFit="1" customWidth="1"/>
    <col min="7" max="7" width="18.7109375" customWidth="1"/>
    <col min="8" max="8" width="17.42578125" style="5" customWidth="1"/>
  </cols>
  <sheetData>
    <row r="1" spans="1:8" ht="23.25" x14ac:dyDescent="0.35">
      <c r="A1" s="1" t="s">
        <v>0</v>
      </c>
      <c r="B1" s="2"/>
      <c r="C1" s="3"/>
      <c r="D1" s="3"/>
      <c r="E1" s="3"/>
      <c r="F1" s="4"/>
    </row>
    <row r="2" spans="1:8" ht="23.25" x14ac:dyDescent="0.35">
      <c r="A2" s="3"/>
      <c r="B2" s="1"/>
      <c r="C2" s="3"/>
      <c r="D2" s="3"/>
      <c r="E2" s="3"/>
      <c r="F2" s="4"/>
    </row>
    <row r="3" spans="1:8" ht="23.25" x14ac:dyDescent="0.35">
      <c r="A3" s="1" t="s">
        <v>122</v>
      </c>
      <c r="B3" s="2"/>
      <c r="C3" s="3"/>
      <c r="D3" s="3"/>
      <c r="E3" s="3"/>
      <c r="F3" s="3"/>
    </row>
    <row r="4" spans="1:8" x14ac:dyDescent="0.25">
      <c r="A4" s="3"/>
      <c r="B4" s="2"/>
      <c r="C4" s="2"/>
      <c r="D4" s="2"/>
      <c r="E4" s="2"/>
      <c r="F4" s="2"/>
      <c r="H4"/>
    </row>
    <row r="5" spans="1:8" x14ac:dyDescent="0.25">
      <c r="A5" s="6" t="s">
        <v>1</v>
      </c>
      <c r="B5" s="7"/>
      <c r="C5" s="6" t="s">
        <v>2</v>
      </c>
      <c r="D5" s="6"/>
      <c r="E5" s="6"/>
      <c r="F5" s="6"/>
      <c r="H5"/>
    </row>
    <row r="6" spans="1:8" x14ac:dyDescent="0.25">
      <c r="A6" s="6"/>
      <c r="B6" s="7"/>
      <c r="C6" s="6"/>
      <c r="D6" s="6"/>
      <c r="E6" s="6"/>
      <c r="F6" s="6"/>
      <c r="H6"/>
    </row>
    <row r="7" spans="1:8" x14ac:dyDescent="0.25">
      <c r="A7" s="8">
        <v>700032</v>
      </c>
      <c r="B7" s="9">
        <v>3437</v>
      </c>
      <c r="C7" s="8" t="s">
        <v>3</v>
      </c>
      <c r="D7" s="10">
        <v>1000000</v>
      </c>
      <c r="E7" s="8"/>
      <c r="F7" s="6"/>
      <c r="H7"/>
    </row>
    <row r="8" spans="1:8" x14ac:dyDescent="0.25">
      <c r="A8" s="8">
        <v>700032</v>
      </c>
      <c r="B8" s="9">
        <v>3437</v>
      </c>
      <c r="C8" s="8" t="s">
        <v>4</v>
      </c>
      <c r="D8" s="10">
        <v>110000</v>
      </c>
      <c r="E8" s="8"/>
      <c r="F8" s="6"/>
      <c r="H8"/>
    </row>
    <row r="9" spans="1:8" x14ac:dyDescent="0.25">
      <c r="A9" s="8">
        <v>700032</v>
      </c>
      <c r="B9" s="9">
        <v>3426</v>
      </c>
      <c r="C9" s="8" t="s">
        <v>5</v>
      </c>
      <c r="D9" s="10">
        <v>350000</v>
      </c>
      <c r="E9" s="8"/>
      <c r="F9" s="6"/>
      <c r="H9"/>
    </row>
    <row r="10" spans="1:8" x14ac:dyDescent="0.25">
      <c r="A10" s="8">
        <v>700032</v>
      </c>
      <c r="B10" s="9">
        <v>3451</v>
      </c>
      <c r="C10" s="8" t="s">
        <v>6</v>
      </c>
      <c r="D10" s="10">
        <v>125000</v>
      </c>
      <c r="E10" s="8"/>
      <c r="F10" s="6"/>
      <c r="H10"/>
    </row>
    <row r="11" spans="1:8" x14ac:dyDescent="0.25">
      <c r="A11" s="8">
        <v>700032</v>
      </c>
      <c r="B11" s="9">
        <v>3451</v>
      </c>
      <c r="C11" s="11" t="s">
        <v>7</v>
      </c>
      <c r="D11" s="10">
        <v>50000</v>
      </c>
      <c r="E11" s="8"/>
      <c r="F11" s="6"/>
      <c r="H11"/>
    </row>
    <row r="12" spans="1:8" x14ac:dyDescent="0.25">
      <c r="A12" s="8">
        <v>700032</v>
      </c>
      <c r="B12" s="9">
        <v>3460</v>
      </c>
      <c r="C12" s="8" t="s">
        <v>8</v>
      </c>
      <c r="D12" s="10">
        <v>5550000</v>
      </c>
      <c r="E12" s="12"/>
      <c r="F12" s="6"/>
      <c r="H12"/>
    </row>
    <row r="13" spans="1:8" x14ac:dyDescent="0.25">
      <c r="A13" s="8"/>
      <c r="B13" s="9"/>
      <c r="C13" s="8"/>
      <c r="D13" s="10"/>
      <c r="E13" s="12"/>
      <c r="F13" s="6"/>
      <c r="H13"/>
    </row>
    <row r="14" spans="1:8" x14ac:dyDescent="0.25">
      <c r="A14" s="8"/>
      <c r="B14" s="9"/>
      <c r="C14" s="8"/>
      <c r="D14" s="10"/>
      <c r="E14" s="12"/>
      <c r="F14" s="6"/>
      <c r="H14"/>
    </row>
    <row r="15" spans="1:8" x14ac:dyDescent="0.25">
      <c r="A15" s="8">
        <v>700032</v>
      </c>
      <c r="B15" s="9"/>
      <c r="C15" s="8" t="s">
        <v>9</v>
      </c>
      <c r="D15" s="10">
        <v>40500</v>
      </c>
      <c r="E15" s="12"/>
      <c r="F15" s="6"/>
      <c r="H15"/>
    </row>
    <row r="16" spans="1:8" x14ac:dyDescent="0.25">
      <c r="A16" s="8"/>
      <c r="B16" s="9"/>
      <c r="C16" s="13" t="s">
        <v>10</v>
      </c>
      <c r="D16" s="14"/>
      <c r="E16" s="13">
        <f>SUM(D7:D15)</f>
        <v>7225500</v>
      </c>
      <c r="F16" s="6"/>
      <c r="H16"/>
    </row>
    <row r="17" spans="1:8" x14ac:dyDescent="0.25">
      <c r="A17" s="8"/>
      <c r="B17" s="9"/>
      <c r="C17" s="13"/>
      <c r="D17" s="14"/>
      <c r="E17" s="13"/>
      <c r="F17" s="6"/>
      <c r="H17"/>
    </row>
    <row r="18" spans="1:8" x14ac:dyDescent="0.25">
      <c r="A18" s="8"/>
      <c r="B18" s="9"/>
      <c r="C18" s="11"/>
      <c r="D18" s="15"/>
      <c r="E18" s="13"/>
      <c r="F18" s="6"/>
      <c r="H18"/>
    </row>
    <row r="19" spans="1:8" x14ac:dyDescent="0.25">
      <c r="A19" s="8"/>
      <c r="B19" s="9"/>
      <c r="C19" s="11"/>
      <c r="D19" s="15"/>
      <c r="E19" s="13"/>
      <c r="F19" s="6"/>
      <c r="H19"/>
    </row>
    <row r="20" spans="1:8" x14ac:dyDescent="0.25">
      <c r="A20" s="8"/>
      <c r="B20" s="9"/>
      <c r="C20" s="13" t="s">
        <v>11</v>
      </c>
      <c r="D20" s="14"/>
      <c r="E20" s="13">
        <f>SUM(D18+D19)</f>
        <v>0</v>
      </c>
      <c r="F20" s="6"/>
      <c r="H20"/>
    </row>
    <row r="21" spans="1:8" x14ac:dyDescent="0.25">
      <c r="A21" s="16"/>
      <c r="B21" s="17"/>
      <c r="C21" s="18"/>
      <c r="D21" s="19"/>
      <c r="E21" s="18"/>
      <c r="F21" s="20"/>
      <c r="H21"/>
    </row>
    <row r="22" spans="1:8" ht="15.75" thickBot="1" x14ac:dyDescent="0.3">
      <c r="A22" s="21"/>
      <c r="B22" s="22"/>
      <c r="C22" s="22" t="s">
        <v>12</v>
      </c>
      <c r="D22" s="23"/>
      <c r="E22" s="23"/>
      <c r="F22" s="22">
        <f>SUM(E7:E20)</f>
        <v>7225500</v>
      </c>
      <c r="H22"/>
    </row>
    <row r="23" spans="1:8" x14ac:dyDescent="0.25">
      <c r="A23" s="24"/>
      <c r="B23" s="25"/>
      <c r="C23" s="24"/>
      <c r="D23" s="24"/>
      <c r="E23" s="24"/>
      <c r="F23" s="26"/>
      <c r="H23"/>
    </row>
    <row r="24" spans="1:8" x14ac:dyDescent="0.25">
      <c r="A24" s="8"/>
      <c r="B24" s="7"/>
      <c r="C24" s="6" t="s">
        <v>13</v>
      </c>
      <c r="D24" s="6"/>
      <c r="E24" s="12"/>
      <c r="F24" s="6"/>
      <c r="H24"/>
    </row>
    <row r="25" spans="1:8" x14ac:dyDescent="0.25">
      <c r="A25" s="8"/>
      <c r="B25" s="7"/>
      <c r="C25" s="6"/>
      <c r="D25" s="6"/>
      <c r="E25" s="12"/>
      <c r="F25" s="6"/>
      <c r="H25"/>
    </row>
    <row r="26" spans="1:8" x14ac:dyDescent="0.25">
      <c r="A26" s="8">
        <v>700032</v>
      </c>
      <c r="B26" s="9">
        <v>5001</v>
      </c>
      <c r="C26" s="8" t="s">
        <v>14</v>
      </c>
      <c r="D26" s="8">
        <f>375000</f>
        <v>375000</v>
      </c>
      <c r="E26" s="27"/>
      <c r="F26" s="6"/>
      <c r="H26"/>
    </row>
    <row r="27" spans="1:8" x14ac:dyDescent="0.25">
      <c r="A27" s="8"/>
      <c r="B27" s="9"/>
      <c r="C27" s="13" t="s">
        <v>15</v>
      </c>
      <c r="D27" s="13"/>
      <c r="E27" s="13">
        <f>SUM(D26:D26)</f>
        <v>375000</v>
      </c>
      <c r="F27" s="6"/>
      <c r="H27"/>
    </row>
    <row r="28" spans="1:8" x14ac:dyDescent="0.25">
      <c r="A28" s="8"/>
      <c r="B28" s="9"/>
      <c r="C28" s="8"/>
      <c r="D28" s="8"/>
      <c r="E28" s="8"/>
      <c r="F28" s="6"/>
      <c r="H28"/>
    </row>
    <row r="29" spans="1:8" x14ac:dyDescent="0.25">
      <c r="A29" s="8">
        <v>700032</v>
      </c>
      <c r="B29" s="9">
        <v>5112</v>
      </c>
      <c r="C29" s="8" t="s">
        <v>16</v>
      </c>
      <c r="D29" s="10">
        <f>(170*30)*48</f>
        <v>244800</v>
      </c>
      <c r="E29" s="8"/>
      <c r="F29" s="6"/>
      <c r="H29"/>
    </row>
    <row r="30" spans="1:8" x14ac:dyDescent="0.25">
      <c r="A30" s="8">
        <v>700032</v>
      </c>
      <c r="B30" s="9">
        <v>5112</v>
      </c>
      <c r="C30" s="8" t="s">
        <v>17</v>
      </c>
      <c r="D30" s="10">
        <v>3137036</v>
      </c>
      <c r="E30" s="8"/>
      <c r="F30" s="6"/>
      <c r="H30"/>
    </row>
    <row r="31" spans="1:8" x14ac:dyDescent="0.25">
      <c r="A31" s="8">
        <v>700032</v>
      </c>
      <c r="B31" s="9">
        <v>5112</v>
      </c>
      <c r="C31" s="8" t="s">
        <v>18</v>
      </c>
      <c r="D31" s="10">
        <v>592099</v>
      </c>
      <c r="E31" s="3"/>
      <c r="F31" s="6"/>
      <c r="H31"/>
    </row>
    <row r="32" spans="1:8" x14ac:dyDescent="0.25">
      <c r="A32" s="8"/>
      <c r="B32" s="9"/>
      <c r="C32" s="13" t="s">
        <v>19</v>
      </c>
      <c r="D32" s="14"/>
      <c r="E32" s="13">
        <f>SUM(D29:D31)</f>
        <v>3973935</v>
      </c>
      <c r="F32" s="6"/>
      <c r="H32"/>
    </row>
    <row r="33" spans="1:8" x14ac:dyDescent="0.25">
      <c r="A33" s="8"/>
      <c r="B33" s="9"/>
      <c r="C33" s="8"/>
      <c r="D33" s="10">
        <v>0.12</v>
      </c>
      <c r="E33" s="8"/>
      <c r="F33" s="6"/>
      <c r="H33"/>
    </row>
    <row r="34" spans="1:8" x14ac:dyDescent="0.25">
      <c r="A34" s="8">
        <v>700032</v>
      </c>
      <c r="B34" s="9">
        <v>5180</v>
      </c>
      <c r="C34" s="8" t="s">
        <v>20</v>
      </c>
      <c r="D34" s="28">
        <f>D26*D33</f>
        <v>45000</v>
      </c>
      <c r="E34" s="8"/>
      <c r="F34" s="6"/>
      <c r="H34"/>
    </row>
    <row r="35" spans="1:8" x14ac:dyDescent="0.25">
      <c r="A35" s="8"/>
      <c r="B35" s="9"/>
      <c r="C35" s="11"/>
      <c r="D35" s="29"/>
      <c r="E35" s="8"/>
      <c r="F35" s="6"/>
      <c r="H35"/>
    </row>
    <row r="36" spans="1:8" x14ac:dyDescent="0.25">
      <c r="A36" s="8">
        <v>700032</v>
      </c>
      <c r="B36" s="9">
        <v>5180</v>
      </c>
      <c r="C36" s="8" t="s">
        <v>21</v>
      </c>
      <c r="D36" s="10">
        <f>D30*D33</f>
        <v>376444.32</v>
      </c>
      <c r="E36" s="8"/>
      <c r="F36" s="6"/>
      <c r="H36"/>
    </row>
    <row r="37" spans="1:8" x14ac:dyDescent="0.25">
      <c r="A37" s="8">
        <v>700032</v>
      </c>
      <c r="B37" s="9">
        <v>5180</v>
      </c>
      <c r="C37" s="8" t="s">
        <v>22</v>
      </c>
      <c r="D37" s="10">
        <f>D31*D33</f>
        <v>71051.87999999999</v>
      </c>
      <c r="E37" s="3"/>
      <c r="F37" s="6"/>
      <c r="H37"/>
    </row>
    <row r="38" spans="1:8" x14ac:dyDescent="0.25">
      <c r="A38" s="8">
        <v>700032</v>
      </c>
      <c r="B38" s="9">
        <v>5180</v>
      </c>
      <c r="C38" s="8" t="s">
        <v>23</v>
      </c>
      <c r="D38" s="10">
        <f>D29*D33</f>
        <v>29376</v>
      </c>
      <c r="E38" s="8"/>
      <c r="F38" s="6"/>
      <c r="H38"/>
    </row>
    <row r="39" spans="1:8" x14ac:dyDescent="0.25">
      <c r="A39" s="8"/>
      <c r="B39" s="9"/>
      <c r="C39" s="13" t="s">
        <v>24</v>
      </c>
      <c r="D39" s="14"/>
      <c r="E39" s="13">
        <f>SUM(D34:D38)</f>
        <v>521872.2</v>
      </c>
      <c r="F39" s="6"/>
      <c r="H39"/>
    </row>
    <row r="40" spans="1:8" x14ac:dyDescent="0.25">
      <c r="A40" s="8"/>
      <c r="B40" s="9"/>
      <c r="C40" s="8"/>
      <c r="D40" s="10">
        <v>0.14099999999999999</v>
      </c>
      <c r="E40" s="8"/>
      <c r="F40" s="6"/>
      <c r="H40"/>
    </row>
    <row r="41" spans="1:8" x14ac:dyDescent="0.25">
      <c r="A41" s="8">
        <v>700032</v>
      </c>
      <c r="B41" s="30">
        <v>5401</v>
      </c>
      <c r="C41" s="8" t="s">
        <v>25</v>
      </c>
      <c r="D41" s="31">
        <f>(D26+D34)*D40</f>
        <v>59219.999999999993</v>
      </c>
      <c r="E41" s="8"/>
      <c r="F41" s="6"/>
      <c r="H41"/>
    </row>
    <row r="42" spans="1:8" x14ac:dyDescent="0.25">
      <c r="A42" s="8"/>
      <c r="B42" s="30"/>
      <c r="C42" s="8"/>
      <c r="D42" s="31"/>
      <c r="E42" s="8"/>
      <c r="F42" s="6"/>
      <c r="H42"/>
    </row>
    <row r="43" spans="1:8" x14ac:dyDescent="0.25">
      <c r="A43" s="8">
        <v>700032</v>
      </c>
      <c r="B43" s="30">
        <v>5401</v>
      </c>
      <c r="C43" s="8" t="s">
        <v>26</v>
      </c>
      <c r="D43" s="31">
        <f>(D30*D40)</f>
        <v>442322.07599999994</v>
      </c>
      <c r="E43" s="8"/>
      <c r="F43" s="6"/>
      <c r="H43"/>
    </row>
    <row r="44" spans="1:8" x14ac:dyDescent="0.25">
      <c r="A44" s="8">
        <v>700032</v>
      </c>
      <c r="B44" s="30">
        <v>5401</v>
      </c>
      <c r="C44" s="8" t="s">
        <v>27</v>
      </c>
      <c r="D44" s="31">
        <f>(D31*D40)</f>
        <v>83485.958999999988</v>
      </c>
      <c r="E44" s="8"/>
      <c r="F44" s="6"/>
      <c r="H44"/>
    </row>
    <row r="45" spans="1:8" x14ac:dyDescent="0.25">
      <c r="A45" s="8">
        <v>700032</v>
      </c>
      <c r="B45" s="30">
        <v>5401</v>
      </c>
      <c r="C45" s="8" t="s">
        <v>28</v>
      </c>
      <c r="D45" s="31">
        <f>(D29*D40)</f>
        <v>34516.799999999996</v>
      </c>
      <c r="E45" s="8"/>
      <c r="F45" s="6"/>
      <c r="H45"/>
    </row>
    <row r="46" spans="1:8" x14ac:dyDescent="0.25">
      <c r="A46" s="8">
        <v>700032</v>
      </c>
      <c r="B46" s="30">
        <v>5411</v>
      </c>
      <c r="C46" s="8" t="s">
        <v>29</v>
      </c>
      <c r="D46" s="31">
        <f>(D34+D35+D36+D37+D38)*D40</f>
        <v>73583.980199999991</v>
      </c>
      <c r="E46" s="3"/>
      <c r="F46" s="6"/>
      <c r="H46"/>
    </row>
    <row r="47" spans="1:8" x14ac:dyDescent="0.25">
      <c r="A47" s="8">
        <v>700032</v>
      </c>
      <c r="B47" s="30">
        <v>5431</v>
      </c>
      <c r="C47" s="8" t="s">
        <v>30</v>
      </c>
      <c r="D47" s="31">
        <f>(D50+D51+D52+D53)*D40</f>
        <v>75423.579704999996</v>
      </c>
      <c r="E47" s="8"/>
      <c r="F47" s="6"/>
      <c r="H47"/>
    </row>
    <row r="48" spans="1:8" x14ac:dyDescent="0.25">
      <c r="A48" s="8"/>
      <c r="B48" s="30"/>
      <c r="C48" s="13" t="s">
        <v>31</v>
      </c>
      <c r="D48" s="32"/>
      <c r="E48" s="13">
        <f>SUM(D41:D47)</f>
        <v>768552.39490499999</v>
      </c>
      <c r="F48" s="6"/>
      <c r="H48"/>
    </row>
    <row r="49" spans="1:8" x14ac:dyDescent="0.25">
      <c r="A49" s="8"/>
      <c r="B49" s="30"/>
      <c r="C49" s="8"/>
      <c r="D49" s="32">
        <v>0.123</v>
      </c>
      <c r="E49" s="8"/>
      <c r="F49" s="6"/>
      <c r="H49"/>
    </row>
    <row r="50" spans="1:8" x14ac:dyDescent="0.25">
      <c r="A50" s="8">
        <v>700032</v>
      </c>
      <c r="B50" s="30">
        <v>5421</v>
      </c>
      <c r="C50" s="11" t="s">
        <v>32</v>
      </c>
      <c r="D50" s="33">
        <f>D26*D49</f>
        <v>46125</v>
      </c>
      <c r="E50" s="8"/>
      <c r="F50" s="6"/>
      <c r="H50"/>
    </row>
    <row r="51" spans="1:8" x14ac:dyDescent="0.25">
      <c r="A51" s="8">
        <v>700032</v>
      </c>
      <c r="B51" s="30">
        <v>5421</v>
      </c>
      <c r="C51" s="11" t="s">
        <v>33</v>
      </c>
      <c r="D51" s="34">
        <f>D30*D49</f>
        <v>385855.42800000001</v>
      </c>
      <c r="E51" s="8"/>
      <c r="F51" s="6"/>
      <c r="H51"/>
    </row>
    <row r="52" spans="1:8" x14ac:dyDescent="0.25">
      <c r="A52" s="8">
        <v>700032</v>
      </c>
      <c r="B52" s="30">
        <v>5421</v>
      </c>
      <c r="C52" s="11" t="s">
        <v>34</v>
      </c>
      <c r="D52" s="34">
        <f>D31*D49</f>
        <v>72828.176999999996</v>
      </c>
      <c r="E52" s="3"/>
      <c r="F52" s="6"/>
      <c r="H52"/>
    </row>
    <row r="53" spans="1:8" x14ac:dyDescent="0.25">
      <c r="A53" s="8">
        <v>700032</v>
      </c>
      <c r="B53" s="30">
        <v>5421</v>
      </c>
      <c r="C53" s="11" t="s">
        <v>35</v>
      </c>
      <c r="D53" s="10">
        <f>D29*D49</f>
        <v>30110.399999999998</v>
      </c>
      <c r="E53" s="13"/>
      <c r="F53" s="6"/>
      <c r="H53"/>
    </row>
    <row r="54" spans="1:8" x14ac:dyDescent="0.25">
      <c r="A54" s="8"/>
      <c r="B54" s="9"/>
      <c r="C54" s="13" t="s">
        <v>36</v>
      </c>
      <c r="D54" s="14"/>
      <c r="E54" s="13">
        <f>SUM(D50:D53)</f>
        <v>534919.005</v>
      </c>
      <c r="F54" s="6" t="s">
        <v>37</v>
      </c>
      <c r="H54"/>
    </row>
    <row r="55" spans="1:8" x14ac:dyDescent="0.25">
      <c r="A55" s="8"/>
      <c r="B55" s="9"/>
      <c r="C55" s="13"/>
      <c r="D55" s="14"/>
      <c r="E55" s="8"/>
      <c r="F55" s="6"/>
      <c r="H55"/>
    </row>
    <row r="56" spans="1:8" x14ac:dyDescent="0.25">
      <c r="A56" s="8"/>
      <c r="B56" s="9"/>
      <c r="C56" s="8" t="s">
        <v>38</v>
      </c>
      <c r="D56" s="10"/>
      <c r="E56" s="8"/>
      <c r="F56" s="6"/>
      <c r="H56"/>
    </row>
    <row r="57" spans="1:8" x14ac:dyDescent="0.25">
      <c r="A57" s="8">
        <v>700032</v>
      </c>
      <c r="B57" s="9">
        <v>5999</v>
      </c>
      <c r="C57" s="8" t="s">
        <v>39</v>
      </c>
      <c r="D57" s="10">
        <v>25000</v>
      </c>
      <c r="E57" s="8"/>
      <c r="F57" s="6"/>
      <c r="H57"/>
    </row>
    <row r="58" spans="1:8" x14ac:dyDescent="0.25">
      <c r="A58" s="8">
        <v>700032</v>
      </c>
      <c r="B58" s="9">
        <v>5999</v>
      </c>
      <c r="C58" s="35" t="s">
        <v>40</v>
      </c>
      <c r="D58" s="10">
        <v>35000</v>
      </c>
      <c r="E58" s="8"/>
      <c r="F58" s="6"/>
      <c r="H58"/>
    </row>
    <row r="59" spans="1:8" x14ac:dyDescent="0.25">
      <c r="A59" s="8">
        <v>700032</v>
      </c>
      <c r="B59" s="9">
        <v>5999</v>
      </c>
      <c r="C59" s="11" t="s">
        <v>41</v>
      </c>
      <c r="D59" s="36">
        <f>(200*12)+(200*12)</f>
        <v>4800</v>
      </c>
      <c r="E59" s="8"/>
      <c r="F59" s="6"/>
      <c r="H59"/>
    </row>
    <row r="60" spans="1:8" x14ac:dyDescent="0.25">
      <c r="A60" s="8">
        <v>700032</v>
      </c>
      <c r="B60" s="9">
        <v>5999</v>
      </c>
      <c r="C60" s="11" t="s">
        <v>42</v>
      </c>
      <c r="D60" s="36">
        <f>(200*12)+(200*12)</f>
        <v>4800</v>
      </c>
      <c r="E60" s="8"/>
      <c r="F60" s="6"/>
      <c r="H60"/>
    </row>
    <row r="61" spans="1:8" x14ac:dyDescent="0.25">
      <c r="A61" s="8">
        <v>700032</v>
      </c>
      <c r="B61" s="9">
        <v>5999</v>
      </c>
      <c r="C61" s="11" t="s">
        <v>43</v>
      </c>
      <c r="D61" s="36">
        <f>(200*12)+(200*10)</f>
        <v>4400</v>
      </c>
      <c r="E61" s="3"/>
      <c r="F61" s="6"/>
      <c r="H61"/>
    </row>
    <row r="62" spans="1:8" x14ac:dyDescent="0.25">
      <c r="A62" s="8"/>
      <c r="B62" s="9"/>
      <c r="C62" s="13" t="s">
        <v>44</v>
      </c>
      <c r="D62" s="37"/>
      <c r="E62" s="13">
        <f>SUM(D57:D61)</f>
        <v>74000</v>
      </c>
      <c r="F62" s="8"/>
      <c r="H62"/>
    </row>
    <row r="63" spans="1:8" x14ac:dyDescent="0.25">
      <c r="A63" s="8"/>
      <c r="B63" s="9"/>
      <c r="C63" s="8"/>
      <c r="D63" s="36"/>
      <c r="E63" s="8"/>
      <c r="F63" s="6"/>
      <c r="H63"/>
    </row>
    <row r="64" spans="1:8" ht="15.75" thickBot="1" x14ac:dyDescent="0.3">
      <c r="A64" s="21"/>
      <c r="B64" s="38"/>
      <c r="C64" s="22" t="s">
        <v>45</v>
      </c>
      <c r="D64" s="39"/>
      <c r="E64" s="23"/>
      <c r="F64" s="22">
        <f>SUM(E26:E62)</f>
        <v>6248278.5999050001</v>
      </c>
      <c r="H64"/>
    </row>
    <row r="65" spans="1:8" x14ac:dyDescent="0.25">
      <c r="A65" s="24"/>
      <c r="B65" s="25"/>
      <c r="C65" s="26"/>
      <c r="D65" s="40"/>
      <c r="E65" s="26"/>
      <c r="F65" s="26"/>
      <c r="H65"/>
    </row>
    <row r="66" spans="1:8" x14ac:dyDescent="0.25">
      <c r="A66" s="8"/>
      <c r="B66" s="7"/>
      <c r="C66" s="6" t="s">
        <v>46</v>
      </c>
      <c r="D66" s="41"/>
      <c r="E66" s="24"/>
      <c r="F66" s="26"/>
      <c r="H66"/>
    </row>
    <row r="67" spans="1:8" x14ac:dyDescent="0.25">
      <c r="A67" s="24"/>
      <c r="B67" s="42"/>
      <c r="C67" s="26"/>
      <c r="D67" s="43"/>
      <c r="E67" s="8"/>
      <c r="F67" s="6"/>
      <c r="H67"/>
    </row>
    <row r="68" spans="1:8" x14ac:dyDescent="0.25">
      <c r="A68" s="24">
        <v>700032</v>
      </c>
      <c r="B68" s="44">
        <v>3497</v>
      </c>
      <c r="C68" s="45" t="s">
        <v>47</v>
      </c>
      <c r="D68" s="40">
        <v>38450</v>
      </c>
      <c r="E68" s="8"/>
      <c r="F68" s="6"/>
      <c r="H68"/>
    </row>
    <row r="69" spans="1:8" x14ac:dyDescent="0.25">
      <c r="A69" s="8">
        <v>700032</v>
      </c>
      <c r="B69" s="30">
        <v>6649</v>
      </c>
      <c r="C69" s="15" t="s">
        <v>48</v>
      </c>
      <c r="D69" s="15">
        <v>20000</v>
      </c>
      <c r="E69" s="3"/>
      <c r="F69" s="6"/>
      <c r="H69"/>
    </row>
    <row r="70" spans="1:8" x14ac:dyDescent="0.25">
      <c r="A70" s="8">
        <v>700032</v>
      </c>
      <c r="B70" s="46">
        <v>6524</v>
      </c>
      <c r="C70" s="15" t="s">
        <v>49</v>
      </c>
      <c r="D70" s="10">
        <v>3000</v>
      </c>
      <c r="E70" s="8"/>
      <c r="F70" s="6"/>
      <c r="H70"/>
    </row>
    <row r="71" spans="1:8" x14ac:dyDescent="0.25">
      <c r="A71" s="8"/>
      <c r="B71" s="7"/>
      <c r="C71" s="14" t="s">
        <v>50</v>
      </c>
      <c r="D71" s="14"/>
      <c r="E71" s="13">
        <f>SUM(D68:D70)</f>
        <v>61450</v>
      </c>
      <c r="F71" s="10"/>
      <c r="H71"/>
    </row>
    <row r="72" spans="1:8" x14ac:dyDescent="0.25">
      <c r="A72" s="8"/>
      <c r="B72" s="7"/>
      <c r="C72" s="47"/>
      <c r="D72" s="10"/>
      <c r="E72" s="16"/>
      <c r="F72" s="20"/>
      <c r="H72"/>
    </row>
    <row r="73" spans="1:8" ht="15.75" thickBot="1" x14ac:dyDescent="0.3">
      <c r="A73" s="23"/>
      <c r="B73" s="48"/>
      <c r="C73" s="49" t="s">
        <v>51</v>
      </c>
      <c r="D73" s="50"/>
      <c r="E73" s="23"/>
      <c r="F73" s="22">
        <f>SUM(E71)</f>
        <v>61450</v>
      </c>
      <c r="H73"/>
    </row>
    <row r="74" spans="1:8" x14ac:dyDescent="0.25">
      <c r="A74" s="16"/>
      <c r="B74" s="51"/>
      <c r="C74" s="52"/>
      <c r="D74" s="53"/>
      <c r="E74" s="54"/>
      <c r="F74" s="20"/>
      <c r="H74"/>
    </row>
    <row r="75" spans="1:8" x14ac:dyDescent="0.25">
      <c r="A75" s="16"/>
      <c r="B75" s="51"/>
      <c r="C75" s="52" t="s">
        <v>52</v>
      </c>
      <c r="D75" s="53"/>
      <c r="E75" s="16"/>
      <c r="F75" s="20"/>
      <c r="H75"/>
    </row>
    <row r="76" spans="1:8" x14ac:dyDescent="0.25">
      <c r="A76" s="16"/>
      <c r="B76" s="51"/>
      <c r="C76" s="52"/>
      <c r="D76" s="53"/>
      <c r="E76" s="8"/>
      <c r="F76" s="6"/>
      <c r="H76"/>
    </row>
    <row r="77" spans="1:8" x14ac:dyDescent="0.25">
      <c r="A77" s="16"/>
      <c r="B77" s="51"/>
      <c r="C77" s="55" t="s">
        <v>53</v>
      </c>
      <c r="D77" s="53"/>
      <c r="E77" s="8"/>
      <c r="F77" s="6"/>
      <c r="H77"/>
    </row>
    <row r="78" spans="1:8" x14ac:dyDescent="0.25">
      <c r="A78" s="8">
        <v>700032</v>
      </c>
      <c r="B78" s="9">
        <v>6846</v>
      </c>
      <c r="C78" s="10" t="s">
        <v>54</v>
      </c>
      <c r="D78" s="10">
        <v>0</v>
      </c>
      <c r="E78" s="8"/>
      <c r="F78" s="6"/>
      <c r="H78"/>
    </row>
    <row r="79" spans="1:8" x14ac:dyDescent="0.25">
      <c r="A79" s="8">
        <v>700032</v>
      </c>
      <c r="B79" s="9">
        <v>6846</v>
      </c>
      <c r="C79" s="10" t="s">
        <v>55</v>
      </c>
      <c r="D79" s="10">
        <v>0</v>
      </c>
      <c r="E79" s="8"/>
      <c r="F79" s="6"/>
      <c r="H79"/>
    </row>
    <row r="80" spans="1:8" x14ac:dyDescent="0.25">
      <c r="A80" s="8">
        <v>700032</v>
      </c>
      <c r="B80" s="9">
        <v>6846</v>
      </c>
      <c r="C80" s="10" t="s">
        <v>56</v>
      </c>
      <c r="D80" s="10">
        <v>0</v>
      </c>
      <c r="E80" s="8"/>
      <c r="F80" s="6"/>
      <c r="H80"/>
    </row>
    <row r="81" spans="1:8" x14ac:dyDescent="0.25">
      <c r="A81" s="8">
        <v>700032</v>
      </c>
      <c r="B81" s="9">
        <v>6846</v>
      </c>
      <c r="C81" s="10" t="s">
        <v>57</v>
      </c>
      <c r="D81" s="10">
        <v>0</v>
      </c>
      <c r="E81" s="8"/>
      <c r="F81" s="6"/>
      <c r="H81"/>
    </row>
    <row r="82" spans="1:8" x14ac:dyDescent="0.25">
      <c r="A82" s="8">
        <v>700032</v>
      </c>
      <c r="B82" s="9">
        <v>6846</v>
      </c>
      <c r="C82" s="10" t="s">
        <v>58</v>
      </c>
      <c r="D82" s="10">
        <v>0</v>
      </c>
      <c r="E82" s="3"/>
      <c r="F82" s="47"/>
      <c r="H82"/>
    </row>
    <row r="83" spans="1:8" x14ac:dyDescent="0.25">
      <c r="A83" s="8"/>
      <c r="B83" s="9">
        <v>6846</v>
      </c>
      <c r="C83" s="10" t="s">
        <v>59</v>
      </c>
      <c r="D83" s="10">
        <v>3000</v>
      </c>
      <c r="E83" s="10"/>
      <c r="F83" s="6"/>
      <c r="H83"/>
    </row>
    <row r="84" spans="1:8" x14ac:dyDescent="0.25">
      <c r="A84" s="10"/>
      <c r="B84" s="9"/>
      <c r="C84" s="14" t="s">
        <v>60</v>
      </c>
      <c r="D84" s="14"/>
      <c r="E84" s="13">
        <f>SUM(D78:D83)</f>
        <v>3000</v>
      </c>
      <c r="F84" s="6"/>
      <c r="H84"/>
    </row>
    <row r="85" spans="1:8" x14ac:dyDescent="0.25">
      <c r="A85" s="8"/>
      <c r="B85" s="56"/>
      <c r="C85" s="10"/>
      <c r="D85" s="10"/>
      <c r="E85" s="8"/>
      <c r="F85" s="6"/>
      <c r="H85"/>
    </row>
    <row r="86" spans="1:8" x14ac:dyDescent="0.25">
      <c r="A86" s="8"/>
      <c r="B86" s="9"/>
      <c r="C86" s="15" t="s">
        <v>61</v>
      </c>
      <c r="D86" s="10"/>
      <c r="E86" s="8"/>
      <c r="F86" s="6"/>
      <c r="H86"/>
    </row>
    <row r="87" spans="1:8" x14ac:dyDescent="0.25">
      <c r="A87" s="8">
        <v>700032</v>
      </c>
      <c r="B87" s="30">
        <v>6623</v>
      </c>
      <c r="C87" s="15" t="s">
        <v>62</v>
      </c>
      <c r="D87" s="10">
        <v>22000</v>
      </c>
      <c r="E87" s="8"/>
      <c r="F87" s="6"/>
      <c r="H87"/>
    </row>
    <row r="88" spans="1:8" x14ac:dyDescent="0.25">
      <c r="A88" s="8">
        <v>700032</v>
      </c>
      <c r="B88" s="30">
        <v>6832</v>
      </c>
      <c r="C88" s="15" t="s">
        <v>63</v>
      </c>
      <c r="D88" s="10">
        <v>10000</v>
      </c>
      <c r="E88" s="8"/>
      <c r="F88" s="6"/>
      <c r="H88"/>
    </row>
    <row r="89" spans="1:8" x14ac:dyDescent="0.25">
      <c r="A89" s="8">
        <v>700032</v>
      </c>
      <c r="B89" s="30">
        <v>6800</v>
      </c>
      <c r="C89" s="15" t="s">
        <v>64</v>
      </c>
      <c r="D89" s="10">
        <v>25000</v>
      </c>
      <c r="E89" s="3"/>
      <c r="F89" s="6"/>
      <c r="H89"/>
    </row>
    <row r="90" spans="1:8" x14ac:dyDescent="0.25">
      <c r="A90" s="8"/>
      <c r="B90" s="9"/>
      <c r="C90" s="14" t="s">
        <v>65</v>
      </c>
      <c r="D90" s="14"/>
      <c r="E90" s="13">
        <f>SUM(D87:D89)</f>
        <v>57000</v>
      </c>
      <c r="F90" s="6"/>
      <c r="H90"/>
    </row>
    <row r="91" spans="1:8" x14ac:dyDescent="0.25">
      <c r="A91" s="8"/>
      <c r="B91" s="9"/>
      <c r="C91" s="14"/>
      <c r="D91" s="14"/>
      <c r="E91" s="8"/>
      <c r="F91" s="6"/>
      <c r="H91"/>
    </row>
    <row r="92" spans="1:8" x14ac:dyDescent="0.25">
      <c r="A92" s="3"/>
      <c r="B92" s="9"/>
      <c r="C92" s="15" t="s">
        <v>66</v>
      </c>
      <c r="D92" s="14"/>
      <c r="E92" s="8"/>
      <c r="F92" s="6"/>
      <c r="H92"/>
    </row>
    <row r="93" spans="1:8" x14ac:dyDescent="0.25">
      <c r="A93" s="8">
        <v>700032</v>
      </c>
      <c r="B93" s="30">
        <v>6722</v>
      </c>
      <c r="C93" s="15" t="s">
        <v>67</v>
      </c>
      <c r="D93" s="10">
        <v>0</v>
      </c>
      <c r="E93" s="8"/>
      <c r="F93" s="6"/>
      <c r="H93"/>
    </row>
    <row r="94" spans="1:8" x14ac:dyDescent="0.25">
      <c r="A94" s="8">
        <v>700032</v>
      </c>
      <c r="B94" s="30">
        <v>6799</v>
      </c>
      <c r="C94" s="15" t="s">
        <v>68</v>
      </c>
      <c r="D94" s="10">
        <v>80000</v>
      </c>
      <c r="E94" s="3"/>
      <c r="F94" s="6"/>
      <c r="H94"/>
    </row>
    <row r="95" spans="1:8" x14ac:dyDescent="0.25">
      <c r="A95" s="8">
        <v>700032</v>
      </c>
      <c r="B95" s="30">
        <v>6722</v>
      </c>
      <c r="C95" s="15" t="s">
        <v>69</v>
      </c>
      <c r="D95" s="10">
        <v>81000</v>
      </c>
      <c r="E95" s="8"/>
      <c r="F95" s="47"/>
      <c r="H95"/>
    </row>
    <row r="96" spans="1:8" x14ac:dyDescent="0.25">
      <c r="A96" s="8"/>
      <c r="B96" s="30"/>
      <c r="C96" s="14" t="s">
        <v>70</v>
      </c>
      <c r="D96" s="10"/>
      <c r="E96" s="13">
        <f>SUM(D93:D95)</f>
        <v>161000</v>
      </c>
      <c r="F96" s="6"/>
      <c r="H96"/>
    </row>
    <row r="97" spans="1:8" x14ac:dyDescent="0.25">
      <c r="A97" s="10"/>
      <c r="B97" s="30"/>
      <c r="C97" s="14"/>
      <c r="D97" s="10"/>
      <c r="E97" s="8"/>
      <c r="F97" s="6"/>
      <c r="H97"/>
    </row>
    <row r="98" spans="1:8" x14ac:dyDescent="0.25">
      <c r="A98" s="3"/>
      <c r="B98" s="56"/>
      <c r="C98" s="10" t="s">
        <v>71</v>
      </c>
      <c r="D98" s="10"/>
      <c r="E98" s="8"/>
      <c r="F98" s="6"/>
      <c r="H98"/>
    </row>
    <row r="99" spans="1:8" x14ac:dyDescent="0.25">
      <c r="A99" s="8">
        <v>700032</v>
      </c>
      <c r="B99" s="9">
        <v>6821</v>
      </c>
      <c r="C99" s="10" t="s">
        <v>72</v>
      </c>
      <c r="D99" s="10">
        <v>40000</v>
      </c>
      <c r="E99" s="8"/>
      <c r="F99" s="6"/>
      <c r="H99"/>
    </row>
    <row r="100" spans="1:8" x14ac:dyDescent="0.25">
      <c r="A100" s="8">
        <v>700032</v>
      </c>
      <c r="B100" s="9">
        <v>6821</v>
      </c>
      <c r="C100" s="10" t="s">
        <v>73</v>
      </c>
      <c r="D100" s="10">
        <v>10500</v>
      </c>
      <c r="E100" s="57"/>
      <c r="F100" s="47"/>
      <c r="H100"/>
    </row>
    <row r="101" spans="1:8" x14ac:dyDescent="0.25">
      <c r="A101" s="8">
        <v>700032</v>
      </c>
      <c r="B101" s="9">
        <v>6821</v>
      </c>
      <c r="C101" s="10" t="s">
        <v>74</v>
      </c>
      <c r="D101" s="10">
        <v>12000</v>
      </c>
      <c r="E101" s="10"/>
      <c r="F101" s="6"/>
      <c r="H101"/>
    </row>
    <row r="102" spans="1:8" x14ac:dyDescent="0.25">
      <c r="A102" s="10"/>
      <c r="B102" s="9"/>
      <c r="C102" s="14" t="s">
        <v>75</v>
      </c>
      <c r="D102" s="14"/>
      <c r="E102" s="13">
        <f>SUM(D99:D101)</f>
        <v>62500</v>
      </c>
      <c r="F102" s="6"/>
      <c r="H102"/>
    </row>
    <row r="103" spans="1:8" x14ac:dyDescent="0.25">
      <c r="A103" s="8"/>
      <c r="B103" s="56"/>
      <c r="C103" s="10"/>
      <c r="D103" s="10"/>
      <c r="E103" s="8"/>
      <c r="F103" s="6"/>
      <c r="H103"/>
    </row>
    <row r="104" spans="1:8" x14ac:dyDescent="0.25">
      <c r="A104" s="8"/>
      <c r="B104" s="9"/>
      <c r="C104" s="10" t="s">
        <v>76</v>
      </c>
      <c r="D104" s="10"/>
      <c r="E104" s="8"/>
      <c r="F104" s="6"/>
      <c r="H104"/>
    </row>
    <row r="105" spans="1:8" x14ac:dyDescent="0.25">
      <c r="A105" s="8">
        <v>700032</v>
      </c>
      <c r="B105" s="9">
        <v>6863</v>
      </c>
      <c r="C105" s="10" t="s">
        <v>77</v>
      </c>
      <c r="D105" s="10">
        <v>40000</v>
      </c>
      <c r="E105" s="8"/>
      <c r="F105" s="6"/>
      <c r="H105"/>
    </row>
    <row r="106" spans="1:8" x14ac:dyDescent="0.25">
      <c r="A106" s="8">
        <v>700032</v>
      </c>
      <c r="B106" s="9">
        <v>6863</v>
      </c>
      <c r="C106" s="10" t="s">
        <v>78</v>
      </c>
      <c r="D106" s="10">
        <v>50000</v>
      </c>
      <c r="E106" s="8"/>
      <c r="F106" s="6"/>
      <c r="H106"/>
    </row>
    <row r="107" spans="1:8" x14ac:dyDescent="0.25">
      <c r="A107" s="8">
        <v>700032</v>
      </c>
      <c r="B107" s="9">
        <v>6863</v>
      </c>
      <c r="C107" s="15" t="s">
        <v>79</v>
      </c>
      <c r="D107" s="10">
        <v>100000</v>
      </c>
      <c r="E107" s="8"/>
      <c r="F107" s="6"/>
      <c r="H107"/>
    </row>
    <row r="108" spans="1:8" x14ac:dyDescent="0.25">
      <c r="A108" s="8">
        <v>700032</v>
      </c>
      <c r="B108" s="9">
        <v>6863</v>
      </c>
      <c r="C108" s="15" t="s">
        <v>80</v>
      </c>
      <c r="D108" s="10">
        <v>5000</v>
      </c>
      <c r="E108" s="8"/>
      <c r="F108" s="6"/>
      <c r="H108"/>
    </row>
    <row r="109" spans="1:8" x14ac:dyDescent="0.25">
      <c r="A109" s="8">
        <v>700032</v>
      </c>
      <c r="B109" s="9">
        <v>6863</v>
      </c>
      <c r="C109" s="15" t="s">
        <v>81</v>
      </c>
      <c r="D109" s="10">
        <v>5000</v>
      </c>
      <c r="E109" s="8"/>
      <c r="F109" s="6"/>
      <c r="H109"/>
    </row>
    <row r="110" spans="1:8" x14ac:dyDescent="0.25">
      <c r="A110" s="8">
        <v>700032</v>
      </c>
      <c r="B110" s="9">
        <v>7192</v>
      </c>
      <c r="C110" s="15" t="s">
        <v>82</v>
      </c>
      <c r="D110" s="10">
        <v>32000</v>
      </c>
      <c r="E110" s="8"/>
      <c r="F110" s="6"/>
      <c r="H110"/>
    </row>
    <row r="111" spans="1:8" x14ac:dyDescent="0.25">
      <c r="A111" s="8">
        <v>700032</v>
      </c>
      <c r="B111" s="9">
        <v>6863</v>
      </c>
      <c r="C111" s="15" t="s">
        <v>83</v>
      </c>
      <c r="D111" s="10">
        <v>5000</v>
      </c>
      <c r="E111" s="3"/>
      <c r="F111" s="6"/>
      <c r="H111"/>
    </row>
    <row r="112" spans="1:8" x14ac:dyDescent="0.25">
      <c r="A112" s="8">
        <v>700032</v>
      </c>
      <c r="B112" s="9">
        <v>6863</v>
      </c>
      <c r="C112" s="15" t="s">
        <v>84</v>
      </c>
      <c r="D112" s="10">
        <v>40000</v>
      </c>
      <c r="E112" s="3"/>
      <c r="F112" s="6"/>
      <c r="H112"/>
    </row>
    <row r="113" spans="1:8" x14ac:dyDescent="0.25">
      <c r="A113" s="8"/>
      <c r="B113" s="9"/>
      <c r="C113" s="15"/>
      <c r="D113" s="10"/>
      <c r="E113" s="3"/>
      <c r="F113" s="6"/>
      <c r="H113"/>
    </row>
    <row r="114" spans="1:8" x14ac:dyDescent="0.25">
      <c r="A114" s="8"/>
      <c r="B114" s="9"/>
      <c r="C114" s="14" t="s">
        <v>85</v>
      </c>
      <c r="D114" s="14"/>
      <c r="E114" s="13">
        <f>SUM(D105:D112)</f>
        <v>277000</v>
      </c>
      <c r="F114" s="6"/>
      <c r="H114"/>
    </row>
    <row r="115" spans="1:8" x14ac:dyDescent="0.25">
      <c r="A115" s="8"/>
      <c r="B115" s="9"/>
      <c r="C115" s="14"/>
      <c r="D115" s="14"/>
      <c r="E115" s="8"/>
      <c r="F115" s="47"/>
      <c r="H115"/>
    </row>
    <row r="116" spans="1:8" x14ac:dyDescent="0.25">
      <c r="A116" s="3"/>
      <c r="B116" s="9"/>
      <c r="C116" s="15" t="s">
        <v>86</v>
      </c>
      <c r="D116" s="14"/>
      <c r="E116" s="10"/>
      <c r="F116" s="6"/>
      <c r="H116"/>
    </row>
    <row r="117" spans="1:8" x14ac:dyDescent="0.25">
      <c r="A117" s="8">
        <v>700032</v>
      </c>
      <c r="B117" s="9">
        <v>6100</v>
      </c>
      <c r="C117" s="10" t="s">
        <v>87</v>
      </c>
      <c r="D117" s="10">
        <v>2000</v>
      </c>
      <c r="E117" s="3"/>
      <c r="F117" s="6"/>
      <c r="H117"/>
    </row>
    <row r="118" spans="1:8" x14ac:dyDescent="0.25">
      <c r="A118" s="8">
        <v>700032</v>
      </c>
      <c r="B118" s="9">
        <v>6941</v>
      </c>
      <c r="C118" s="10" t="s">
        <v>88</v>
      </c>
      <c r="D118" s="15">
        <v>4000</v>
      </c>
      <c r="E118" s="13"/>
      <c r="F118" s="6"/>
      <c r="H118"/>
    </row>
    <row r="119" spans="1:8" x14ac:dyDescent="0.25">
      <c r="A119" s="8"/>
      <c r="B119" s="9"/>
      <c r="C119" s="14" t="s">
        <v>89</v>
      </c>
      <c r="D119" s="14"/>
      <c r="E119" s="13">
        <f>SUM(D117:D118)</f>
        <v>6000</v>
      </c>
      <c r="F119" s="6"/>
      <c r="H119"/>
    </row>
    <row r="120" spans="1:8" x14ac:dyDescent="0.25">
      <c r="A120" s="8"/>
      <c r="B120" s="9"/>
      <c r="C120" s="14"/>
      <c r="D120" s="14"/>
      <c r="E120" s="8"/>
      <c r="F120" s="6"/>
      <c r="H120"/>
    </row>
    <row r="121" spans="1:8" x14ac:dyDescent="0.25">
      <c r="A121" s="8"/>
      <c r="B121" s="9"/>
      <c r="C121" s="15" t="s">
        <v>90</v>
      </c>
      <c r="D121" s="10"/>
      <c r="E121" s="8"/>
      <c r="F121" s="6"/>
      <c r="H121"/>
    </row>
    <row r="122" spans="1:8" x14ac:dyDescent="0.25">
      <c r="A122" s="8">
        <v>700032</v>
      </c>
      <c r="B122" s="9">
        <v>7001</v>
      </c>
      <c r="C122" s="10" t="s">
        <v>91</v>
      </c>
      <c r="D122" s="10">
        <v>30000</v>
      </c>
      <c r="E122" s="8"/>
      <c r="F122" s="47"/>
      <c r="H122"/>
    </row>
    <row r="123" spans="1:8" x14ac:dyDescent="0.25">
      <c r="A123" s="8">
        <v>700032</v>
      </c>
      <c r="B123" s="9">
        <v>7021</v>
      </c>
      <c r="C123" s="10" t="s">
        <v>92</v>
      </c>
      <c r="D123" s="10">
        <v>6500</v>
      </c>
      <c r="E123" s="8"/>
      <c r="F123" s="6"/>
      <c r="H123"/>
    </row>
    <row r="124" spans="1:8" x14ac:dyDescent="0.25">
      <c r="A124" s="8">
        <v>700032</v>
      </c>
      <c r="B124" s="9">
        <v>7099</v>
      </c>
      <c r="C124" s="10" t="s">
        <v>93</v>
      </c>
      <c r="D124" s="10">
        <v>4000</v>
      </c>
      <c r="E124" s="8"/>
      <c r="F124" s="6"/>
      <c r="H124"/>
    </row>
    <row r="125" spans="1:8" x14ac:dyDescent="0.25">
      <c r="A125" s="8">
        <v>700032</v>
      </c>
      <c r="B125" s="9">
        <v>7022</v>
      </c>
      <c r="C125" s="10" t="s">
        <v>94</v>
      </c>
      <c r="D125" s="10">
        <v>0</v>
      </c>
      <c r="E125" s="3"/>
      <c r="F125" s="6"/>
      <c r="H125"/>
    </row>
    <row r="126" spans="1:8" x14ac:dyDescent="0.25">
      <c r="A126" s="8">
        <v>700032</v>
      </c>
      <c r="B126" s="9">
        <v>7099</v>
      </c>
      <c r="C126" s="10" t="s">
        <v>95</v>
      </c>
      <c r="D126" s="10">
        <v>7000</v>
      </c>
      <c r="E126" s="13"/>
      <c r="F126" s="6"/>
      <c r="H126"/>
    </row>
    <row r="127" spans="1:8" x14ac:dyDescent="0.25">
      <c r="A127" s="8"/>
      <c r="B127" s="9"/>
      <c r="C127" s="14" t="s">
        <v>96</v>
      </c>
      <c r="D127" s="14"/>
      <c r="E127" s="13">
        <f>SUM(D122:D126)</f>
        <v>47500</v>
      </c>
      <c r="F127" s="6"/>
      <c r="H127"/>
    </row>
    <row r="128" spans="1:8" x14ac:dyDescent="0.25">
      <c r="A128" s="8"/>
      <c r="B128" s="9"/>
      <c r="C128" s="14"/>
      <c r="D128" s="14"/>
      <c r="E128" s="8"/>
      <c r="F128" s="6"/>
      <c r="H128"/>
    </row>
    <row r="129" spans="1:8" x14ac:dyDescent="0.25">
      <c r="A129" s="8"/>
      <c r="B129" s="56"/>
      <c r="C129" s="15" t="s">
        <v>97</v>
      </c>
      <c r="D129" s="10"/>
      <c r="E129" s="8"/>
      <c r="F129" s="6"/>
      <c r="H129"/>
    </row>
    <row r="130" spans="1:8" x14ac:dyDescent="0.25">
      <c r="A130" s="8">
        <v>700032</v>
      </c>
      <c r="B130" s="56">
        <v>7191</v>
      </c>
      <c r="C130" s="15" t="s">
        <v>98</v>
      </c>
      <c r="D130" s="10">
        <v>5000</v>
      </c>
      <c r="E130" s="8"/>
      <c r="F130" s="6"/>
      <c r="H130"/>
    </row>
    <row r="131" spans="1:8" x14ac:dyDescent="0.25">
      <c r="A131" s="8">
        <v>700032</v>
      </c>
      <c r="B131" s="9">
        <v>7191</v>
      </c>
      <c r="C131" s="10" t="s">
        <v>99</v>
      </c>
      <c r="D131" s="15">
        <v>40000</v>
      </c>
      <c r="E131" s="8"/>
      <c r="F131" s="6"/>
      <c r="H131"/>
    </row>
    <row r="132" spans="1:8" x14ac:dyDescent="0.25">
      <c r="A132" s="8">
        <v>700032</v>
      </c>
      <c r="B132" s="9">
        <v>7191</v>
      </c>
      <c r="C132" s="15" t="s">
        <v>100</v>
      </c>
      <c r="D132" s="10">
        <v>180000</v>
      </c>
      <c r="E132" s="8"/>
      <c r="F132" s="6"/>
      <c r="H132"/>
    </row>
    <row r="133" spans="1:8" x14ac:dyDescent="0.25">
      <c r="A133" s="8">
        <v>700032</v>
      </c>
      <c r="B133" s="9">
        <v>7191</v>
      </c>
      <c r="C133" s="15" t="s">
        <v>101</v>
      </c>
      <c r="D133" s="10">
        <v>5000</v>
      </c>
      <c r="E133" s="10"/>
      <c r="F133" s="6" t="s">
        <v>37</v>
      </c>
      <c r="H133"/>
    </row>
    <row r="134" spans="1:8" x14ac:dyDescent="0.25">
      <c r="A134" s="10"/>
      <c r="B134" s="9"/>
      <c r="C134" s="14" t="s">
        <v>102</v>
      </c>
      <c r="D134" s="14"/>
      <c r="E134" s="13">
        <f>SUM(D130:D133)</f>
        <v>230000</v>
      </c>
      <c r="F134" s="6"/>
      <c r="H134"/>
    </row>
    <row r="135" spans="1:8" x14ac:dyDescent="0.25">
      <c r="A135" s="8"/>
      <c r="B135" s="56"/>
      <c r="C135" s="10"/>
      <c r="D135" s="10"/>
      <c r="E135" s="8"/>
      <c r="F135" s="11"/>
      <c r="H135"/>
    </row>
    <row r="136" spans="1:8" x14ac:dyDescent="0.25">
      <c r="A136" s="8"/>
      <c r="B136" s="9"/>
      <c r="C136" s="10" t="s">
        <v>103</v>
      </c>
      <c r="D136" s="10"/>
      <c r="E136" s="8"/>
      <c r="F136" s="6"/>
      <c r="H136"/>
    </row>
    <row r="137" spans="1:8" x14ac:dyDescent="0.25">
      <c r="A137" s="8">
        <v>700032</v>
      </c>
      <c r="B137" s="9">
        <v>7351</v>
      </c>
      <c r="C137" s="10" t="s">
        <v>104</v>
      </c>
      <c r="D137" s="10">
        <v>1000</v>
      </c>
      <c r="E137" s="13"/>
      <c r="F137" s="6"/>
      <c r="H137"/>
    </row>
    <row r="138" spans="1:8" x14ac:dyDescent="0.25">
      <c r="A138" s="8"/>
      <c r="B138" s="9"/>
      <c r="C138" s="14" t="s">
        <v>44</v>
      </c>
      <c r="D138" s="14"/>
      <c r="E138" s="13">
        <f>SUM(D137:D137)</f>
        <v>1000</v>
      </c>
      <c r="F138" s="6"/>
      <c r="H138"/>
    </row>
    <row r="139" spans="1:8" x14ac:dyDescent="0.25">
      <c r="A139" s="8"/>
      <c r="B139" s="9"/>
      <c r="C139" s="14"/>
      <c r="D139" s="14"/>
      <c r="E139" s="8"/>
      <c r="F139" s="6"/>
      <c r="H139"/>
    </row>
    <row r="140" spans="1:8" x14ac:dyDescent="0.25">
      <c r="A140" s="3"/>
      <c r="B140" s="9"/>
      <c r="C140" s="10" t="s">
        <v>105</v>
      </c>
      <c r="D140" s="10"/>
      <c r="E140" s="8"/>
      <c r="F140" s="6"/>
      <c r="H140"/>
    </row>
    <row r="141" spans="1:8" x14ac:dyDescent="0.25">
      <c r="A141" s="8">
        <v>700032</v>
      </c>
      <c r="B141" s="9">
        <v>7511</v>
      </c>
      <c r="C141" s="10" t="s">
        <v>106</v>
      </c>
      <c r="D141" s="10">
        <v>4000</v>
      </c>
      <c r="E141" s="3"/>
      <c r="F141" s="6"/>
      <c r="H141"/>
    </row>
    <row r="142" spans="1:8" x14ac:dyDescent="0.25">
      <c r="A142" s="8">
        <v>700032</v>
      </c>
      <c r="B142" s="9">
        <v>7512</v>
      </c>
      <c r="C142" s="15" t="s">
        <v>107</v>
      </c>
      <c r="D142" s="10">
        <v>12500</v>
      </c>
      <c r="E142" s="8"/>
      <c r="F142" s="6"/>
      <c r="H142"/>
    </row>
    <row r="143" spans="1:8" x14ac:dyDescent="0.25">
      <c r="A143" s="8"/>
      <c r="B143" s="9"/>
      <c r="C143" s="14" t="s">
        <v>108</v>
      </c>
      <c r="D143" s="14"/>
      <c r="E143" s="13">
        <f>SUM(D141:D142)</f>
        <v>16500</v>
      </c>
      <c r="F143" s="6"/>
      <c r="H143"/>
    </row>
    <row r="144" spans="1:8" x14ac:dyDescent="0.25">
      <c r="A144" s="8">
        <v>700032</v>
      </c>
      <c r="B144" s="9"/>
      <c r="C144" s="10"/>
      <c r="D144" s="10"/>
      <c r="E144" s="3"/>
      <c r="F144" s="6"/>
      <c r="H144"/>
    </row>
    <row r="145" spans="1:8" x14ac:dyDescent="0.25">
      <c r="A145" s="8"/>
      <c r="B145" s="9">
        <v>7321</v>
      </c>
      <c r="C145" s="10" t="s">
        <v>109</v>
      </c>
      <c r="D145" s="10">
        <v>4000</v>
      </c>
      <c r="E145" s="8"/>
      <c r="F145" s="6"/>
      <c r="H145"/>
    </row>
    <row r="146" spans="1:8" x14ac:dyDescent="0.25">
      <c r="A146" s="8"/>
      <c r="B146" s="9"/>
      <c r="C146" s="14" t="s">
        <v>110</v>
      </c>
      <c r="D146" s="10"/>
      <c r="E146" s="13">
        <f>SUM(D145)</f>
        <v>4000</v>
      </c>
      <c r="F146" s="6"/>
      <c r="H146"/>
    </row>
    <row r="147" spans="1:8" x14ac:dyDescent="0.25">
      <c r="A147" s="8">
        <v>700032</v>
      </c>
      <c r="B147" s="9"/>
      <c r="C147" s="10"/>
      <c r="D147" s="10"/>
      <c r="E147" s="3"/>
      <c r="F147" s="6"/>
      <c r="H147"/>
    </row>
    <row r="148" spans="1:8" x14ac:dyDescent="0.25">
      <c r="A148" s="8"/>
      <c r="B148" s="9">
        <v>7411</v>
      </c>
      <c r="C148" s="10" t="s">
        <v>111</v>
      </c>
      <c r="D148" s="10">
        <v>20000</v>
      </c>
      <c r="E148" s="13"/>
      <c r="F148" s="6"/>
      <c r="H148"/>
    </row>
    <row r="149" spans="1:8" x14ac:dyDescent="0.25">
      <c r="A149" s="8"/>
      <c r="B149" s="9"/>
      <c r="C149" s="14" t="s">
        <v>112</v>
      </c>
      <c r="D149" s="14"/>
      <c r="E149" s="13">
        <f>D148</f>
        <v>20000</v>
      </c>
      <c r="F149" s="58"/>
      <c r="H149"/>
    </row>
    <row r="150" spans="1:8" x14ac:dyDescent="0.25">
      <c r="A150" s="8">
        <v>700032</v>
      </c>
      <c r="B150" s="9"/>
      <c r="C150" s="13"/>
      <c r="D150" s="37"/>
      <c r="E150" s="8"/>
      <c r="F150" s="6"/>
      <c r="H150"/>
    </row>
    <row r="151" spans="1:8" x14ac:dyDescent="0.25">
      <c r="A151" s="13"/>
      <c r="B151" s="9">
        <v>7799</v>
      </c>
      <c r="C151" s="8" t="s">
        <v>113</v>
      </c>
      <c r="D151" s="36">
        <v>30000</v>
      </c>
      <c r="E151" s="8"/>
      <c r="F151" s="8"/>
      <c r="H151"/>
    </row>
    <row r="152" spans="1:8" x14ac:dyDescent="0.25">
      <c r="A152" s="8"/>
      <c r="B152" s="59"/>
      <c r="C152" s="13" t="s">
        <v>114</v>
      </c>
      <c r="D152" s="37"/>
      <c r="E152" s="13">
        <f>D151</f>
        <v>30000</v>
      </c>
      <c r="F152" s="6"/>
      <c r="H152"/>
    </row>
    <row r="153" spans="1:8" x14ac:dyDescent="0.25">
      <c r="A153" s="16"/>
      <c r="B153" s="9"/>
      <c r="C153" s="8"/>
      <c r="D153" s="36"/>
      <c r="E153" s="8"/>
      <c r="F153" s="8"/>
      <c r="H153"/>
    </row>
    <row r="154" spans="1:8" ht="15.75" thickBot="1" x14ac:dyDescent="0.3">
      <c r="A154" s="23"/>
      <c r="B154" s="38"/>
      <c r="C154" s="22" t="s">
        <v>115</v>
      </c>
      <c r="D154" s="39"/>
      <c r="E154" s="23"/>
      <c r="F154" s="22">
        <f>SUM(E76:E152)</f>
        <v>915500</v>
      </c>
      <c r="H154"/>
    </row>
    <row r="155" spans="1:8" x14ac:dyDescent="0.25">
      <c r="A155" s="24"/>
      <c r="B155" s="25"/>
      <c r="C155" s="26"/>
      <c r="D155" s="40"/>
      <c r="E155" s="24"/>
      <c r="F155" s="24"/>
      <c r="H155"/>
    </row>
    <row r="156" spans="1:8" x14ac:dyDescent="0.25">
      <c r="A156" s="16"/>
      <c r="B156" s="9"/>
      <c r="C156" s="6" t="s">
        <v>116</v>
      </c>
      <c r="D156" s="36"/>
      <c r="E156" s="8"/>
      <c r="F156" s="6">
        <f>F22</f>
        <v>7225500</v>
      </c>
      <c r="H156"/>
    </row>
    <row r="157" spans="1:8" ht="15.75" thickBot="1" x14ac:dyDescent="0.3">
      <c r="A157" s="23"/>
      <c r="B157" s="60" t="s">
        <v>117</v>
      </c>
      <c r="C157" s="22" t="s">
        <v>118</v>
      </c>
      <c r="D157" s="39"/>
      <c r="E157" s="23"/>
      <c r="F157" s="22">
        <f>F73+F64+F154</f>
        <v>7225228.5999050001</v>
      </c>
      <c r="H157"/>
    </row>
    <row r="158" spans="1:8" ht="15.75" thickBot="1" x14ac:dyDescent="0.3">
      <c r="A158" s="61"/>
      <c r="B158" s="62" t="s">
        <v>119</v>
      </c>
      <c r="C158" s="63" t="s">
        <v>120</v>
      </c>
      <c r="D158" s="64"/>
      <c r="E158" s="65"/>
      <c r="F158" s="63">
        <f>F156-F157</f>
        <v>271.40009499993175</v>
      </c>
      <c r="H158"/>
    </row>
    <row r="159" spans="1:8" x14ac:dyDescent="0.25">
      <c r="H159"/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15AB2C35A3E6E4A9F56AB3AF8CBB469" ma:contentTypeVersion="16" ma:contentTypeDescription="Opprett et nytt dokument." ma:contentTypeScope="" ma:versionID="bcc2be7997fbfe5cdb8bdfe30242d597">
  <xsd:schema xmlns:xsd="http://www.w3.org/2001/XMLSchema" xmlns:xs="http://www.w3.org/2001/XMLSchema" xmlns:p="http://schemas.microsoft.com/office/2006/metadata/properties" xmlns:ns2="cc603450-b882-4f18-a9aa-2c356ea12b90" xmlns:ns3="aa9800fa-2173-4cae-b2cc-1f763c0bbbfc" targetNamespace="http://schemas.microsoft.com/office/2006/metadata/properties" ma:root="true" ma:fieldsID="8663018c31a1074993df6cae0740c861" ns2:_="" ns3:_="">
    <xsd:import namespace="cc603450-b882-4f18-a9aa-2c356ea12b90"/>
    <xsd:import namespace="aa9800fa-2173-4cae-b2cc-1f763c0bbb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03450-b882-4f18-a9aa-2c356ea12b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c22fd018-c39b-462c-89de-126a365ef1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9800fa-2173-4cae-b2cc-1f763c0bbbfc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a101a037-1bed-41c9-895a-248e9370d4cf}" ma:internalName="TaxCatchAll" ma:showField="CatchAllData" ma:web="aa9800fa-2173-4cae-b2cc-1f763c0bbb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5AEBAE-15BE-4349-BC07-80F7C440159D}"/>
</file>

<file path=customXml/itemProps2.xml><?xml version="1.0" encoding="utf-8"?>
<ds:datastoreItem xmlns:ds="http://schemas.openxmlformats.org/officeDocument/2006/customXml" ds:itemID="{36B43E6D-D96B-46B2-ADAA-CDC894D448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2024</vt:lpstr>
      <vt:lpstr>2025</vt:lpstr>
      <vt:lpstr>2026</vt:lpstr>
    </vt:vector>
  </TitlesOfParts>
  <Company>Universitetet i Oslo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 Martin Juul Slyngstadli</dc:creator>
  <cp:lastModifiedBy>Ole Martin Juul Slyngstadli</cp:lastModifiedBy>
  <dcterms:created xsi:type="dcterms:W3CDTF">2021-09-11T15:45:14Z</dcterms:created>
  <dcterms:modified xsi:type="dcterms:W3CDTF">2022-09-09T15:19:01Z</dcterms:modified>
</cp:coreProperties>
</file>