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N Budsjett 2022" sheetId="1" r:id="rId4"/>
  </sheets>
  <definedNames/>
  <calcPr/>
</workbook>
</file>

<file path=xl/sharedStrings.xml><?xml version="1.0" encoding="utf-8"?>
<sst xmlns="http://schemas.openxmlformats.org/spreadsheetml/2006/main" count="89" uniqueCount="87">
  <si>
    <t>Radio Nova - Budsjett for 2023</t>
  </si>
  <si>
    <t>KONTO</t>
  </si>
  <si>
    <t>BUDSJETT</t>
  </si>
  <si>
    <t>VT-BUDSJETT</t>
  </si>
  <si>
    <t>VT-BUDSJETT(utkast)</t>
  </si>
  <si>
    <t>INNTEKTER</t>
  </si>
  <si>
    <t>Prosjekt- og kurstilskudd Medietilsynet</t>
  </si>
  <si>
    <t>Leieinntekter</t>
  </si>
  <si>
    <t>Andre inntekter/tilskudd</t>
  </si>
  <si>
    <t>Sosiale arrangement</t>
  </si>
  <si>
    <t>Medlemsavgift</t>
  </si>
  <si>
    <t>Tilskudd fra semesteravgiften</t>
  </si>
  <si>
    <t>Festivalinntekter</t>
  </si>
  <si>
    <t>INNTEKTER TOTALT:</t>
  </si>
  <si>
    <t>PERSONALKOSTNADER</t>
  </si>
  <si>
    <t>Lønn</t>
  </si>
  <si>
    <t>Utbetaling næringsdrivende (prosjekt) / Ekstralønninger</t>
  </si>
  <si>
    <t>Lønn til ansatte totalt:</t>
  </si>
  <si>
    <t>Arbeidsgiveravgift</t>
  </si>
  <si>
    <t>Arbeidsgivers andel pensjon</t>
  </si>
  <si>
    <t>Avsetning arbeidsgiveravgift feriepenger</t>
  </si>
  <si>
    <t>Obligatorisk yrkesskadeforsikring</t>
  </si>
  <si>
    <t>Andre personalkostnader / gaver</t>
  </si>
  <si>
    <t>Arbeidsgiverforpliktelser totalt:</t>
  </si>
  <si>
    <t>PERSONALKOSTNADER TOTALT:</t>
  </si>
  <si>
    <t>RADIO DRIFTSKOSTNADER</t>
  </si>
  <si>
    <t>DAB - investering, drift og senderleie</t>
  </si>
  <si>
    <t>DigAs - lisens (database og redigeringsprogram)</t>
  </si>
  <si>
    <t>TONO</t>
  </si>
  <si>
    <t>GRAMO</t>
  </si>
  <si>
    <t>Spotify</t>
  </si>
  <si>
    <t>Investeringer</t>
  </si>
  <si>
    <t>Vedlikehold teknisk</t>
  </si>
  <si>
    <t>Diverse teknisk utstyr</t>
  </si>
  <si>
    <t>Opptakere</t>
  </si>
  <si>
    <t>Lagring</t>
  </si>
  <si>
    <t>Investeringer data (inkl. software)</t>
  </si>
  <si>
    <t>Vedlikehold data</t>
  </si>
  <si>
    <t>Forsikring utstyr</t>
  </si>
  <si>
    <t>Ekstra investeringer covid-19</t>
  </si>
  <si>
    <t>RADIO DRIFTSKOSTNADER TOTALT:</t>
  </si>
  <si>
    <t>KONTOR DRIFTSKOSTNADER</t>
  </si>
  <si>
    <t>Rekvisita</t>
  </si>
  <si>
    <t>Aviser og tidsskrifter</t>
  </si>
  <si>
    <t>Kontigenter</t>
  </si>
  <si>
    <t>Porto</t>
  </si>
  <si>
    <t>Investering kontor</t>
  </si>
  <si>
    <t>KONTOR DRIFTSKOSTNADER TOTALT:</t>
  </si>
  <si>
    <t>REISE- OG MØTEKOSTNADER</t>
  </si>
  <si>
    <t>Møtekostnader</t>
  </si>
  <si>
    <t>Reisekostnader</t>
  </si>
  <si>
    <t>Kurs- og seminaravgift</t>
  </si>
  <si>
    <t>Styret</t>
  </si>
  <si>
    <t>Dagtid</t>
  </si>
  <si>
    <t>REISE- OG MØTEKOSTNADER TOTALT:</t>
  </si>
  <si>
    <t>REDAKSJONSKOSTNADER</t>
  </si>
  <si>
    <t>Redaksjonskostnader</t>
  </si>
  <si>
    <t>REDAKSJONSKOSTNADER TOTALT:</t>
  </si>
  <si>
    <t>MARKEDSFØRING</t>
  </si>
  <si>
    <t>Domener nettsider</t>
  </si>
  <si>
    <t>Trykksaker, plakater, flyers, programmer</t>
  </si>
  <si>
    <t>Rekruttering/Semesterstart</t>
  </si>
  <si>
    <t>Utesendinger</t>
  </si>
  <si>
    <t>Transport</t>
  </si>
  <si>
    <t>Markedsføring SoMe</t>
  </si>
  <si>
    <t>MARKEDSFØRING TOTALT:</t>
  </si>
  <si>
    <t>REGNSKAP- OG REVISJONSKOSTNADER</t>
  </si>
  <si>
    <t>Regnskap</t>
  </si>
  <si>
    <t>Revisjon</t>
  </si>
  <si>
    <t>REGNSKAP- OG REVISJONSKOSTNADER TOTALT:</t>
  </si>
  <si>
    <t>PROSJEKTER</t>
  </si>
  <si>
    <t>Prosjekt- og kurskostnader Medietilsynet</t>
  </si>
  <si>
    <t>Arrangementskostnader, andre</t>
  </si>
  <si>
    <t>Sosiale kostnader</t>
  </si>
  <si>
    <t>Festivalkostnader</t>
  </si>
  <si>
    <t>Radio Nova 40 årsjubileum</t>
  </si>
  <si>
    <t>PROSJEKTER TOTALT:</t>
  </si>
  <si>
    <t>AVSKRIVNINGER OG TAP</t>
  </si>
  <si>
    <t>Avskrivning maskiner</t>
  </si>
  <si>
    <t>Uforutsette utgifter</t>
  </si>
  <si>
    <t>Tapte fordringer</t>
  </si>
  <si>
    <t>AVSKRIVNINGER OG TAP TOTALT:</t>
  </si>
  <si>
    <t>Bankkostnader</t>
  </si>
  <si>
    <t>Andre kostnader</t>
  </si>
  <si>
    <t>ANDRE KOSTNADER TOTALT:</t>
  </si>
  <si>
    <t>KOSTNADER TOTALT</t>
  </si>
  <si>
    <t>DRIFTSRESULTAT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</si>
</sst>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kr ]#,##0.00"/>
    <numFmt numFmtId="165" formatCode="#,##0.00[$ kr]"/>
  </numFmts>
  <fonts count="13">
    <font>
      <sz val="10.0"/>
      <color rgb="FF000000"/>
      <name val="Arial"/>
      <scheme val="minor"/>
    </font>
    <font>
      <color theme="1"/>
      <name val="Arial"/>
      <scheme val="minor"/>
    </font>
    <font>
      <b/>
      <sz val="18.0"/>
      <color theme="1"/>
      <name val="Arial"/>
      <scheme val="minor"/>
    </font>
    <font>
      <b/>
      <sz val="12.0"/>
      <color theme="1"/>
      <name val="Arial"/>
      <scheme val="minor"/>
    </font>
    <font>
      <b/>
      <sz val="12.0"/>
      <color theme="1"/>
      <name val="Arial"/>
    </font>
    <font>
      <b/>
      <color theme="1"/>
      <name val="Arial"/>
      <scheme val="minor"/>
    </font>
    <font>
      <b/>
      <sz val="14.0"/>
      <color theme="1"/>
      <name val="Arial"/>
      <scheme val="minor"/>
    </font>
    <font>
      <color theme="1"/>
      <name val="Arial"/>
    </font>
    <font>
      <b/>
      <color theme="1"/>
      <name val="Arial"/>
    </font>
    <font>
      <i/>
      <color theme="1"/>
      <name val="Arial"/>
      <scheme val="minor"/>
    </font>
    <font>
      <b/>
      <sz val="10.0"/>
      <color theme="1"/>
      <name val="Arial"/>
      <scheme val="minor"/>
    </font>
    <font>
      <b/>
      <sz val="11.0"/>
      <color theme="1"/>
      <name val="Arial"/>
      <scheme val="minor"/>
    </font>
    <font>
      <b/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4">
    <border/>
    <border>
      <bottom style="thin">
        <color rgb="FF000000"/>
      </bottom>
    </border>
    <border>
      <left style="medium">
        <color rgb="FFEA4335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medium">
        <color rgb="FFEA4335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EA4335"/>
      </left>
      <right style="thin">
        <color rgb="FF000000"/>
      </right>
      <top style="thin">
        <color rgb="FF000000"/>
      </top>
    </border>
    <border>
      <left style="medium">
        <color rgb="FFEA4335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2" fontId="1" numFmtId="0" xfId="0" applyFill="1" applyFont="1"/>
    <xf borderId="0" fillId="0" fontId="3" numFmtId="0" xfId="0" applyAlignment="1" applyFont="1">
      <alignment horizontal="center" readingOrder="0"/>
    </xf>
    <xf borderId="0" fillId="2" fontId="3" numFmtId="0" xfId="0" applyAlignment="1" applyFont="1">
      <alignment horizontal="center" readingOrder="0"/>
    </xf>
    <xf borderId="0" fillId="0" fontId="4" numFmtId="0" xfId="0" applyAlignment="1" applyFont="1">
      <alignment horizontal="center" vertical="bottom"/>
    </xf>
    <xf borderId="1" fillId="0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 readingOrder="0"/>
    </xf>
    <xf borderId="0" fillId="0" fontId="5" numFmtId="0" xfId="0" applyFont="1"/>
    <xf borderId="0" fillId="0" fontId="6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1" fillId="0" fontId="5" numFmtId="0" xfId="0" applyAlignment="1" applyBorder="1" applyFont="1">
      <alignment readingOrder="0"/>
    </xf>
    <xf borderId="1" fillId="0" fontId="5" numFmtId="164" xfId="0" applyBorder="1" applyFont="1" applyNumberFormat="1"/>
    <xf borderId="1" fillId="2" fontId="5" numFmtId="164" xfId="0" applyBorder="1" applyFont="1" applyNumberFormat="1"/>
    <xf borderId="0" fillId="0" fontId="7" numFmtId="164" xfId="0" applyAlignment="1" applyFont="1" applyNumberFormat="1">
      <alignment vertical="bottom"/>
    </xf>
    <xf borderId="0" fillId="0" fontId="5" numFmtId="164" xfId="0" applyFont="1" applyNumberFormat="1"/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2" fillId="2" fontId="1" numFmtId="165" xfId="0" applyAlignment="1" applyBorder="1" applyFont="1" applyNumberFormat="1">
      <alignment readingOrder="0"/>
    </xf>
    <xf borderId="0" fillId="0" fontId="7" numFmtId="164" xfId="0" applyAlignment="1" applyFont="1" applyNumberFormat="1">
      <alignment horizontal="right" vertical="bottom"/>
    </xf>
    <xf borderId="0" fillId="0" fontId="1" numFmtId="0" xfId="0" applyFont="1"/>
    <xf borderId="0" fillId="0" fontId="7" numFmtId="164" xfId="0" applyAlignment="1" applyFont="1" applyNumberFormat="1">
      <alignment horizontal="right" readingOrder="0" vertical="bottom"/>
    </xf>
    <xf borderId="3" fillId="0" fontId="5" numFmtId="0" xfId="0" applyAlignment="1" applyBorder="1" applyFont="1">
      <alignment readingOrder="0"/>
    </xf>
    <xf borderId="3" fillId="0" fontId="5" numFmtId="164" xfId="0" applyBorder="1" applyFont="1" applyNumberFormat="1"/>
    <xf borderId="4" fillId="2" fontId="5" numFmtId="165" xfId="0" applyBorder="1" applyFont="1" applyNumberFormat="1"/>
    <xf borderId="0" fillId="0" fontId="8" numFmtId="164" xfId="0" applyAlignment="1" applyFont="1" applyNumberFormat="1">
      <alignment horizontal="right" vertical="bottom"/>
    </xf>
    <xf borderId="0" fillId="0" fontId="5" numFmtId="0" xfId="0" applyFont="1"/>
    <xf borderId="0" fillId="0" fontId="1" numFmtId="164" xfId="0" applyFont="1" applyNumberFormat="1"/>
    <xf borderId="0" fillId="2" fontId="1" numFmtId="165" xfId="0" applyFont="1" applyNumberFormat="1"/>
    <xf borderId="0" fillId="2" fontId="5" numFmtId="165" xfId="0" applyFont="1" applyNumberFormat="1"/>
    <xf borderId="5" fillId="2" fontId="7" numFmtId="164" xfId="0" applyAlignment="1" applyBorder="1" applyFont="1" applyNumberFormat="1">
      <alignment horizontal="right" readingOrder="0" vertical="bottom"/>
    </xf>
    <xf borderId="2" fillId="2" fontId="7" numFmtId="164" xfId="0" applyAlignment="1" applyBorder="1" applyFont="1" applyNumberFormat="1">
      <alignment horizontal="right" readingOrder="0" vertical="bottom"/>
    </xf>
    <xf borderId="0" fillId="0" fontId="1" numFmtId="0" xfId="0" applyAlignment="1" applyFont="1">
      <alignment horizontal="left" readingOrder="0"/>
    </xf>
    <xf borderId="3" fillId="0" fontId="9" numFmtId="0" xfId="0" applyAlignment="1" applyBorder="1" applyFont="1">
      <alignment readingOrder="0"/>
    </xf>
    <xf borderId="6" fillId="2" fontId="7" numFmtId="164" xfId="0" applyAlignment="1" applyBorder="1" applyFont="1" applyNumberFormat="1">
      <alignment horizontal="right" readingOrder="0" vertical="bottom"/>
    </xf>
    <xf borderId="3" fillId="0" fontId="1" numFmtId="164" xfId="0" applyBorder="1" applyFont="1" applyNumberFormat="1"/>
    <xf borderId="6" fillId="2" fontId="7" numFmtId="164" xfId="0" applyAlignment="1" applyBorder="1" applyFont="1" applyNumberFormat="1">
      <alignment horizontal="right" vertical="bottom"/>
    </xf>
    <xf borderId="0" fillId="0" fontId="1" numFmtId="0" xfId="0" applyAlignment="1" applyFont="1">
      <alignment horizontal="right"/>
    </xf>
    <xf borderId="0" fillId="0" fontId="10" numFmtId="0" xfId="0" applyAlignment="1" applyFont="1">
      <alignment readingOrder="0"/>
    </xf>
    <xf borderId="0" fillId="0" fontId="10" numFmtId="0" xfId="0" applyAlignment="1" applyFont="1">
      <alignment horizontal="right"/>
    </xf>
    <xf borderId="6" fillId="2" fontId="8" numFmtId="164" xfId="0" applyAlignment="1" applyBorder="1" applyFont="1" applyNumberFormat="1">
      <alignment horizontal="right" vertical="bottom"/>
    </xf>
    <xf borderId="5" fillId="2" fontId="1" numFmtId="165" xfId="0" applyAlignment="1" applyBorder="1" applyFont="1" applyNumberFormat="1">
      <alignment readingOrder="0"/>
    </xf>
    <xf borderId="0" fillId="0" fontId="1" numFmtId="2" xfId="0" applyAlignment="1" applyFont="1" applyNumberFormat="1">
      <alignment horizontal="center" readingOrder="0"/>
    </xf>
    <xf borderId="4" fillId="2" fontId="1" numFmtId="165" xfId="0" applyAlignment="1" applyBorder="1" applyFont="1" applyNumberFormat="1">
      <alignment readingOrder="0"/>
    </xf>
    <xf borderId="4" fillId="2" fontId="5" numFmtId="165" xfId="0" applyAlignment="1" applyBorder="1" applyFont="1" applyNumberFormat="1">
      <alignment readingOrder="0"/>
    </xf>
    <xf borderId="1" fillId="2" fontId="5" numFmtId="165" xfId="0" applyBorder="1" applyFont="1" applyNumberFormat="1"/>
    <xf borderId="7" fillId="0" fontId="1" numFmtId="0" xfId="0" applyBorder="1" applyFont="1"/>
    <xf borderId="8" fillId="0" fontId="1" numFmtId="0" xfId="0" applyBorder="1" applyFont="1"/>
    <xf borderId="8" fillId="0" fontId="1" numFmtId="164" xfId="0" applyBorder="1" applyFont="1" applyNumberFormat="1"/>
    <xf borderId="9" fillId="2" fontId="1" numFmtId="165" xfId="0" applyBorder="1" applyFont="1" applyNumberFormat="1"/>
    <xf borderId="9" fillId="0" fontId="1" numFmtId="0" xfId="0" applyBorder="1" applyFont="1"/>
    <xf borderId="10" fillId="0" fontId="3" numFmtId="0" xfId="0" applyAlignment="1" applyBorder="1" applyFont="1">
      <alignment readingOrder="0"/>
    </xf>
    <xf borderId="8" fillId="0" fontId="3" numFmtId="0" xfId="0" applyAlignment="1" applyBorder="1" applyFont="1">
      <alignment readingOrder="0"/>
    </xf>
    <xf borderId="8" fillId="0" fontId="5" numFmtId="164" xfId="0" applyBorder="1" applyFont="1" applyNumberFormat="1"/>
    <xf borderId="5" fillId="2" fontId="5" numFmtId="165" xfId="0" applyBorder="1" applyFont="1" applyNumberFormat="1"/>
    <xf borderId="11" fillId="0" fontId="1" numFmtId="0" xfId="0" applyBorder="1" applyFont="1"/>
    <xf borderId="1" fillId="0" fontId="3" numFmtId="0" xfId="0" applyAlignment="1" applyBorder="1" applyFont="1">
      <alignment readingOrder="0"/>
    </xf>
    <xf borderId="6" fillId="2" fontId="5" numFmtId="165" xfId="0" applyBorder="1" applyFont="1" applyNumberFormat="1"/>
    <xf borderId="10" fillId="0" fontId="3" numFmtId="0" xfId="0" applyBorder="1" applyFont="1"/>
    <xf borderId="0" fillId="0" fontId="3" numFmtId="0" xfId="0" applyFont="1"/>
    <xf borderId="11" fillId="2" fontId="5" numFmtId="165" xfId="0" applyBorder="1" applyFont="1" applyNumberFormat="1"/>
    <xf borderId="3" fillId="0" fontId="3" numFmtId="0" xfId="0" applyAlignment="1" applyBorder="1" applyFont="1">
      <alignment readingOrder="0"/>
    </xf>
    <xf borderId="3" fillId="0" fontId="11" numFmtId="164" xfId="0" applyBorder="1" applyFont="1" applyNumberFormat="1"/>
    <xf borderId="4" fillId="2" fontId="11" numFmtId="165" xfId="0" applyBorder="1" applyFont="1" applyNumberFormat="1"/>
    <xf borderId="0" fillId="0" fontId="12" numFmtId="164" xfId="0" applyAlignment="1" applyFont="1" applyNumberFormat="1">
      <alignment horizontal="right" vertical="bottom"/>
    </xf>
    <xf borderId="0" fillId="0" fontId="11" numFmtId="164" xfId="0" applyFont="1" applyNumberFormat="1"/>
    <xf borderId="12" fillId="0" fontId="1" numFmtId="0" xfId="0" applyBorder="1" applyFont="1"/>
    <xf borderId="1" fillId="0" fontId="1" numFmtId="0" xfId="0" applyBorder="1" applyFont="1"/>
    <xf borderId="13" fillId="2" fontId="1" numFmtId="165" xfId="0" applyBorder="1" applyFont="1" applyNumberFormat="1"/>
    <xf borderId="0" fillId="0" fontId="7" numFmtId="0" xfId="0" applyAlignment="1" applyFont="1">
      <alignment vertical="bottom"/>
    </xf>
    <xf borderId="13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647700</xdr:colOff>
      <xdr:row>0</xdr:row>
      <xdr:rowOff>180975</xdr:rowOff>
    </xdr:from>
    <xdr:ext cx="1828800" cy="704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3.13"/>
    <col customWidth="1" min="3" max="3" width="3.0"/>
    <col customWidth="1" min="4" max="4" width="40.88"/>
    <col customWidth="1" hidden="1" min="5" max="5" width="17.5"/>
    <col customWidth="1" hidden="1" min="6" max="6" width="20.25"/>
    <col customWidth="1" hidden="1" min="7" max="7" width="17.88"/>
    <col customWidth="1" min="8" max="8" width="22.88"/>
    <col customWidth="1" min="9" max="9" width="13.88"/>
    <col customWidth="1" min="10" max="10" width="14.38"/>
    <col customWidth="1" min="11" max="11" width="2.75"/>
    <col customWidth="1" min="13" max="16" width="14.0"/>
    <col customWidth="1" min="17" max="18" width="14.13"/>
    <col customWidth="1" min="21" max="21" width="14.75"/>
    <col customWidth="1" min="22" max="22" width="15.25"/>
  </cols>
  <sheetData>
    <row r="1">
      <c r="B1" s="1"/>
    </row>
    <row r="2">
      <c r="B2" s="1"/>
      <c r="D2" s="2" t="s">
        <v>0</v>
      </c>
    </row>
    <row r="5">
      <c r="B5" s="1"/>
      <c r="H5" s="3"/>
    </row>
    <row r="6">
      <c r="B6" s="1"/>
      <c r="E6" s="4">
        <v>2020.0</v>
      </c>
      <c r="F6" s="4">
        <v>2021.0</v>
      </c>
      <c r="G6" s="4">
        <v>2022.0</v>
      </c>
      <c r="H6" s="5">
        <v>2023.0</v>
      </c>
      <c r="I6" s="6"/>
      <c r="J6" s="4"/>
    </row>
    <row r="7">
      <c r="B7" s="4" t="s">
        <v>1</v>
      </c>
      <c r="E7" s="7" t="s">
        <v>2</v>
      </c>
      <c r="F7" s="7" t="s">
        <v>2</v>
      </c>
      <c r="G7" s="7" t="s">
        <v>3</v>
      </c>
      <c r="H7" s="8" t="s">
        <v>4</v>
      </c>
      <c r="I7" s="6"/>
      <c r="J7" s="4"/>
    </row>
    <row r="8">
      <c r="A8" s="9"/>
      <c r="B8" s="10">
        <v>1.0</v>
      </c>
      <c r="C8" s="11"/>
      <c r="D8" s="12" t="s">
        <v>5</v>
      </c>
      <c r="E8" s="13"/>
      <c r="F8" s="13"/>
      <c r="G8" s="13"/>
      <c r="H8" s="14"/>
      <c r="I8" s="15"/>
      <c r="J8" s="1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>
      <c r="B9" s="17">
        <v>1.1</v>
      </c>
      <c r="C9" s="18"/>
      <c r="D9" s="18" t="s">
        <v>6</v>
      </c>
      <c r="E9" s="19">
        <v>70000.0</v>
      </c>
      <c r="F9" s="19">
        <v>90000.0</v>
      </c>
      <c r="G9" s="19">
        <v>115000.0</v>
      </c>
      <c r="H9" s="20">
        <v>130000.0</v>
      </c>
      <c r="I9" s="21"/>
      <c r="J9" s="19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B10" s="17">
        <v>1.2</v>
      </c>
      <c r="C10" s="18"/>
      <c r="D10" s="18" t="s">
        <v>7</v>
      </c>
      <c r="E10" s="19">
        <v>100000.0</v>
      </c>
      <c r="F10" s="19">
        <v>40000.0</v>
      </c>
      <c r="G10" s="19">
        <v>75000.0</v>
      </c>
      <c r="H10" s="20">
        <v>75000.0</v>
      </c>
      <c r="I10" s="21"/>
      <c r="J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B11" s="17">
        <v>1.3</v>
      </c>
      <c r="C11" s="18"/>
      <c r="D11" s="18" t="s">
        <v>8</v>
      </c>
      <c r="E11" s="19">
        <v>100000.0</v>
      </c>
      <c r="F11" s="19">
        <v>150000.0</v>
      </c>
      <c r="G11" s="19">
        <v>230000.0</v>
      </c>
      <c r="H11" s="20">
        <v>230000.0</v>
      </c>
      <c r="I11" s="23"/>
      <c r="J11" s="19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B12" s="17">
        <v>1.4</v>
      </c>
      <c r="C12" s="18"/>
      <c r="D12" s="18" t="s">
        <v>9</v>
      </c>
      <c r="E12" s="19">
        <v>45000.0</v>
      </c>
      <c r="F12" s="19">
        <v>45000.0</v>
      </c>
      <c r="G12" s="19">
        <v>45000.0</v>
      </c>
      <c r="H12" s="20">
        <v>70000.0</v>
      </c>
      <c r="I12" s="21"/>
      <c r="J12" s="19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B13" s="17">
        <v>1.5</v>
      </c>
      <c r="C13" s="18"/>
      <c r="D13" s="18" t="s">
        <v>10</v>
      </c>
      <c r="E13" s="19">
        <v>15000.0</v>
      </c>
      <c r="F13" s="19">
        <v>15000.0</v>
      </c>
      <c r="G13" s="19">
        <v>16000.0</v>
      </c>
      <c r="H13" s="20">
        <v>16000.0</v>
      </c>
      <c r="I13" s="21"/>
      <c r="J13" s="19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B14" s="17">
        <v>1.6</v>
      </c>
      <c r="C14" s="18"/>
      <c r="D14" s="18" t="s">
        <v>11</v>
      </c>
      <c r="E14" s="19">
        <v>2000000.0</v>
      </c>
      <c r="F14" s="19">
        <v>2300000.0</v>
      </c>
      <c r="G14" s="19">
        <v>2400000.0</v>
      </c>
      <c r="H14" s="20">
        <v>2200000.0</v>
      </c>
      <c r="I14" s="23"/>
      <c r="J14" s="19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B15" s="17">
        <v>1.7</v>
      </c>
      <c r="C15" s="18"/>
      <c r="D15" s="18" t="s">
        <v>12</v>
      </c>
      <c r="E15" s="19">
        <v>160000.0</v>
      </c>
      <c r="F15" s="19">
        <v>70000.0</v>
      </c>
      <c r="G15" s="19">
        <v>120000.0</v>
      </c>
      <c r="H15" s="20">
        <v>150000.0</v>
      </c>
      <c r="I15" s="21"/>
      <c r="J15" s="19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9"/>
      <c r="B16" s="10"/>
      <c r="C16" s="11"/>
      <c r="D16" s="24" t="s">
        <v>13</v>
      </c>
      <c r="E16" s="25">
        <f t="shared" ref="E16:F16" si="1">SUM(E9:E15)</f>
        <v>2490000</v>
      </c>
      <c r="F16" s="25">
        <f t="shared" si="1"/>
        <v>2710000</v>
      </c>
      <c r="G16" s="25">
        <f>sum(G9:G15)</f>
        <v>3001000</v>
      </c>
      <c r="H16" s="26">
        <f>SUM(H9:H15)</f>
        <v>2871000</v>
      </c>
      <c r="I16" s="27"/>
      <c r="J16" s="16"/>
      <c r="K16" s="9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9"/>
      <c r="Y16" s="9"/>
      <c r="Z16" s="9"/>
      <c r="AA16" s="9"/>
    </row>
    <row r="17">
      <c r="B17" s="1"/>
      <c r="E17" s="29"/>
      <c r="F17" s="29"/>
      <c r="G17" s="29"/>
      <c r="H17" s="30"/>
      <c r="I17" s="15"/>
      <c r="J17" s="29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9"/>
      <c r="B18" s="10">
        <v>2.0</v>
      </c>
      <c r="C18" s="11"/>
      <c r="D18" s="12" t="s">
        <v>14</v>
      </c>
      <c r="E18" s="13"/>
      <c r="F18" s="13"/>
      <c r="G18" s="13"/>
      <c r="H18" s="31"/>
      <c r="I18" s="15"/>
      <c r="J18" s="16"/>
      <c r="K18" s="9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9"/>
      <c r="Y18" s="9"/>
      <c r="Z18" s="9"/>
      <c r="AA18" s="9"/>
    </row>
    <row r="19">
      <c r="B19" s="17">
        <v>2.1</v>
      </c>
      <c r="C19" s="18"/>
      <c r="D19" s="18" t="s">
        <v>15</v>
      </c>
      <c r="E19" s="19">
        <v>1123329.0</v>
      </c>
      <c r="F19" s="19">
        <v>1254053.0</v>
      </c>
      <c r="G19" s="19">
        <v>1301134.06</v>
      </c>
      <c r="H19" s="32">
        <v>1327156.7412</v>
      </c>
      <c r="I19" s="23"/>
      <c r="J19" s="19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B20" s="17">
        <v>2.2</v>
      </c>
      <c r="C20" s="18"/>
      <c r="D20" s="18" t="s">
        <v>16</v>
      </c>
      <c r="E20" s="19">
        <v>0.0</v>
      </c>
      <c r="F20" s="19">
        <v>0.0</v>
      </c>
      <c r="G20" s="19">
        <v>0.0</v>
      </c>
      <c r="H20" s="33">
        <v>0.0</v>
      </c>
      <c r="I20" s="23"/>
      <c r="J20" s="19"/>
      <c r="L20" s="22"/>
      <c r="M20" s="22"/>
      <c r="N20" s="34"/>
      <c r="O20" s="17"/>
      <c r="P20" s="22"/>
      <c r="Q20" s="22"/>
      <c r="R20" s="22"/>
      <c r="S20" s="22"/>
      <c r="T20" s="22"/>
      <c r="U20" s="22"/>
      <c r="V20" s="22"/>
      <c r="W20" s="22"/>
    </row>
    <row r="21">
      <c r="B21" s="17">
        <v>2.3</v>
      </c>
      <c r="C21" s="18"/>
      <c r="D21" s="35" t="s">
        <v>17</v>
      </c>
      <c r="E21" s="19">
        <v>114579.0</v>
      </c>
      <c r="F21" s="19">
        <v>150486.0</v>
      </c>
      <c r="G21" s="29">
        <f>G19*0.12</f>
        <v>156136.0872</v>
      </c>
      <c r="H21" s="36">
        <v>159258.808944</v>
      </c>
      <c r="I21" s="23"/>
      <c r="J21" s="19"/>
      <c r="L21" s="22"/>
      <c r="M21" s="22"/>
      <c r="N21" s="34"/>
      <c r="O21" s="17"/>
      <c r="P21" s="17"/>
      <c r="Q21" s="17"/>
      <c r="R21" s="17"/>
      <c r="S21" s="22"/>
      <c r="T21" s="22"/>
      <c r="U21" s="22"/>
      <c r="V21" s="22"/>
      <c r="W21" s="22"/>
    </row>
    <row r="22">
      <c r="B22" s="1"/>
      <c r="C22" s="11"/>
      <c r="E22" s="37">
        <f t="shared" ref="E22:G22" si="2">sum(E19:E21)</f>
        <v>1237908</v>
      </c>
      <c r="F22" s="37">
        <f t="shared" si="2"/>
        <v>1404539</v>
      </c>
      <c r="G22" s="37">
        <f t="shared" si="2"/>
        <v>1457270.147</v>
      </c>
      <c r="H22" s="38">
        <v>1486415.550144</v>
      </c>
      <c r="I22" s="21"/>
      <c r="J22" s="29"/>
      <c r="M22" s="22"/>
      <c r="N22" s="34"/>
      <c r="O22" s="17"/>
      <c r="P22" s="39"/>
      <c r="Q22" s="18"/>
      <c r="R22" s="18"/>
      <c r="S22" s="22"/>
      <c r="T22" s="22"/>
      <c r="U22" s="22"/>
      <c r="V22" s="22"/>
      <c r="W22" s="22"/>
    </row>
    <row r="23">
      <c r="B23" s="17">
        <v>2.4</v>
      </c>
      <c r="C23" s="18"/>
      <c r="D23" s="18" t="s">
        <v>18</v>
      </c>
      <c r="E23" s="19">
        <v>159513.0</v>
      </c>
      <c r="F23" s="19">
        <v>176821.0</v>
      </c>
      <c r="G23" s="29">
        <f>G19*0.141</f>
        <v>183459.9025</v>
      </c>
      <c r="H23" s="33">
        <v>187129.10050919998</v>
      </c>
      <c r="I23" s="23"/>
      <c r="J23" s="19"/>
      <c r="L23" s="22"/>
      <c r="M23" s="22"/>
      <c r="N23" s="34"/>
      <c r="O23" s="17"/>
      <c r="P23" s="39"/>
      <c r="Q23" s="18"/>
      <c r="R23" s="18"/>
      <c r="S23" s="22"/>
      <c r="T23" s="22"/>
      <c r="U23" s="22"/>
      <c r="V23" s="22"/>
      <c r="W23" s="22"/>
    </row>
    <row r="24">
      <c r="B24" s="17">
        <v>2.5</v>
      </c>
      <c r="C24" s="18"/>
      <c r="D24" s="18" t="s">
        <v>19</v>
      </c>
      <c r="E24" s="19">
        <v>15120.0</v>
      </c>
      <c r="F24" s="19">
        <v>16080.0</v>
      </c>
      <c r="G24" s="19">
        <v>18050.0</v>
      </c>
      <c r="H24" s="33">
        <v>24972.0</v>
      </c>
      <c r="I24" s="23"/>
      <c r="J24" s="19"/>
      <c r="L24" s="22"/>
      <c r="M24" s="22"/>
      <c r="N24" s="34"/>
      <c r="O24" s="17"/>
      <c r="P24" s="39"/>
      <c r="Q24" s="18"/>
      <c r="R24" s="18"/>
      <c r="S24" s="22"/>
      <c r="T24" s="22"/>
      <c r="U24" s="22"/>
      <c r="V24" s="22"/>
      <c r="W24" s="22"/>
    </row>
    <row r="25">
      <c r="B25" s="17">
        <v>2.6</v>
      </c>
      <c r="C25" s="18"/>
      <c r="D25" s="18" t="s">
        <v>20</v>
      </c>
      <c r="E25" s="19">
        <v>16270.0</v>
      </c>
      <c r="F25" s="19">
        <v>21219.0</v>
      </c>
      <c r="G25" s="29">
        <f>G21*0.141</f>
        <v>22015.1883</v>
      </c>
      <c r="H25" s="33">
        <v>22455.492061103996</v>
      </c>
      <c r="I25" s="23"/>
      <c r="J25" s="19"/>
      <c r="L25" s="22"/>
      <c r="M25" s="22"/>
      <c r="N25" s="39"/>
      <c r="O25" s="39"/>
      <c r="P25" s="39"/>
      <c r="Q25" s="18"/>
      <c r="R25" s="18"/>
      <c r="S25" s="22"/>
      <c r="T25" s="22"/>
      <c r="U25" s="22"/>
      <c r="V25" s="22"/>
      <c r="W25" s="22"/>
    </row>
    <row r="26">
      <c r="B26" s="17">
        <v>2.7</v>
      </c>
      <c r="C26" s="18"/>
      <c r="D26" s="18" t="s">
        <v>21</v>
      </c>
      <c r="E26" s="19">
        <v>7500.0</v>
      </c>
      <c r="F26" s="19">
        <v>7500.0</v>
      </c>
      <c r="G26" s="19">
        <v>7500.0</v>
      </c>
      <c r="H26" s="33">
        <v>7500.0</v>
      </c>
      <c r="I26" s="23"/>
      <c r="J26" s="19"/>
      <c r="L26" s="22"/>
      <c r="M26" s="22"/>
      <c r="N26" s="39"/>
      <c r="O26" s="39"/>
      <c r="P26" s="39"/>
      <c r="Q26" s="18"/>
      <c r="R26" s="18"/>
      <c r="S26" s="22"/>
      <c r="T26" s="22"/>
      <c r="U26" s="22"/>
      <c r="V26" s="22"/>
      <c r="W26" s="22"/>
    </row>
    <row r="27">
      <c r="B27" s="17">
        <v>2.8</v>
      </c>
      <c r="C27" s="18"/>
      <c r="D27" s="18" t="s">
        <v>22</v>
      </c>
      <c r="E27" s="19">
        <v>3000.0</v>
      </c>
      <c r="F27" s="19">
        <v>3000.0</v>
      </c>
      <c r="G27" s="19">
        <v>3000.0</v>
      </c>
      <c r="H27" s="36">
        <v>3000.0</v>
      </c>
      <c r="I27" s="23"/>
      <c r="J27" s="19"/>
      <c r="L27" s="22"/>
      <c r="M27" s="40"/>
      <c r="N27" s="41"/>
      <c r="O27" s="41"/>
      <c r="P27" s="41"/>
      <c r="Q27" s="41"/>
      <c r="R27" s="41"/>
      <c r="S27" s="22"/>
      <c r="T27" s="22"/>
      <c r="U27" s="22"/>
      <c r="V27" s="22"/>
      <c r="W27" s="22"/>
    </row>
    <row r="28">
      <c r="B28" s="1"/>
      <c r="C28" s="11"/>
      <c r="D28" s="35" t="s">
        <v>23</v>
      </c>
      <c r="E28" s="37">
        <f t="shared" ref="E28:F28" si="3">SUM(E23:E27)</f>
        <v>201403</v>
      </c>
      <c r="F28" s="37">
        <f t="shared" si="3"/>
        <v>224620</v>
      </c>
      <c r="G28" s="37">
        <f>Sum(G23:G27)</f>
        <v>234025.0908</v>
      </c>
      <c r="H28" s="38">
        <f>SUM(H23:H27)</f>
        <v>245056.5926</v>
      </c>
      <c r="I28" s="21"/>
      <c r="J28" s="29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9"/>
      <c r="B29" s="10"/>
      <c r="C29" s="11"/>
      <c r="D29" s="24" t="s">
        <v>24</v>
      </c>
      <c r="E29" s="25">
        <f t="shared" ref="E29:H29" si="4">E22+E28</f>
        <v>1439311</v>
      </c>
      <c r="F29" s="25">
        <f t="shared" si="4"/>
        <v>1629159</v>
      </c>
      <c r="G29" s="25">
        <f t="shared" si="4"/>
        <v>1691295.238</v>
      </c>
      <c r="H29" s="42">
        <f t="shared" si="4"/>
        <v>1731472.143</v>
      </c>
      <c r="I29" s="27"/>
      <c r="J29" s="16"/>
      <c r="K29" s="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9"/>
      <c r="Y29" s="9"/>
      <c r="Z29" s="9"/>
      <c r="AA29" s="9"/>
    </row>
    <row r="30">
      <c r="B30" s="1"/>
      <c r="E30" s="29"/>
      <c r="F30" s="29"/>
      <c r="G30" s="29"/>
      <c r="H30" s="30"/>
      <c r="I30" s="15"/>
      <c r="J30" s="2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B31" s="1"/>
      <c r="E31" s="29"/>
      <c r="F31" s="29"/>
      <c r="G31" s="29"/>
      <c r="H31" s="30"/>
      <c r="I31" s="15"/>
      <c r="J31" s="29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B32" s="1"/>
      <c r="E32" s="29"/>
      <c r="F32" s="29"/>
      <c r="G32" s="29"/>
      <c r="H32" s="30"/>
      <c r="I32" s="15"/>
      <c r="J32" s="29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B33" s="1"/>
      <c r="E33" s="29"/>
      <c r="F33" s="29"/>
      <c r="G33" s="29"/>
      <c r="H33" s="30"/>
      <c r="I33" s="15"/>
      <c r="J33" s="29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9"/>
      <c r="B34" s="10">
        <v>3.0</v>
      </c>
      <c r="C34" s="11"/>
      <c r="D34" s="12" t="s">
        <v>25</v>
      </c>
      <c r="E34" s="13"/>
      <c r="F34" s="13"/>
      <c r="G34" s="13"/>
      <c r="H34" s="31"/>
      <c r="I34" s="15"/>
      <c r="J34" s="16"/>
      <c r="K34" s="9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9"/>
      <c r="Y34" s="9"/>
      <c r="Z34" s="9"/>
      <c r="AA34" s="9"/>
    </row>
    <row r="35">
      <c r="B35" s="17">
        <v>3.1</v>
      </c>
      <c r="C35" s="18"/>
      <c r="D35" s="18" t="s">
        <v>26</v>
      </c>
      <c r="E35" s="19">
        <v>155000.0</v>
      </c>
      <c r="F35" s="19">
        <v>160000.0</v>
      </c>
      <c r="G35" s="19">
        <v>162000.0</v>
      </c>
      <c r="H35" s="43">
        <v>166000.0</v>
      </c>
      <c r="I35" s="21"/>
      <c r="J35" s="19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B36" s="17">
        <v>3.2</v>
      </c>
      <c r="C36" s="18"/>
      <c r="D36" s="18" t="s">
        <v>27</v>
      </c>
      <c r="E36" s="19">
        <v>40000.0</v>
      </c>
      <c r="F36" s="19">
        <v>42000.0</v>
      </c>
      <c r="G36" s="19">
        <v>44000.0</v>
      </c>
      <c r="H36" s="20">
        <v>46000.0</v>
      </c>
      <c r="I36" s="21"/>
      <c r="J36" s="1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B37" s="17">
        <v>3.3</v>
      </c>
      <c r="C37" s="18"/>
      <c r="D37" s="18" t="s">
        <v>28</v>
      </c>
      <c r="E37" s="19">
        <v>127000.0</v>
      </c>
      <c r="F37" s="19">
        <v>130000.0</v>
      </c>
      <c r="G37" s="19">
        <v>132000.0</v>
      </c>
      <c r="H37" s="20">
        <v>136000.0</v>
      </c>
      <c r="I37" s="21"/>
      <c r="J37" s="19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B38" s="17">
        <v>3.4</v>
      </c>
      <c r="C38" s="18"/>
      <c r="D38" s="18" t="s">
        <v>29</v>
      </c>
      <c r="E38" s="19">
        <v>63000.0</v>
      </c>
      <c r="F38" s="19">
        <v>65000.0</v>
      </c>
      <c r="G38" s="19">
        <v>67000.0</v>
      </c>
      <c r="H38" s="20">
        <v>71000.0</v>
      </c>
      <c r="I38" s="21"/>
      <c r="J38" s="19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B39" s="17">
        <v>3.5</v>
      </c>
      <c r="C39" s="18"/>
      <c r="D39" s="18" t="s">
        <v>30</v>
      </c>
      <c r="E39" s="19">
        <v>1500.0</v>
      </c>
      <c r="F39" s="19">
        <v>1700.0</v>
      </c>
      <c r="G39" s="19">
        <v>1900.0</v>
      </c>
      <c r="H39" s="20">
        <v>2100.0</v>
      </c>
      <c r="I39" s="21"/>
      <c r="J39" s="19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B40" s="17">
        <v>3.6</v>
      </c>
      <c r="C40" s="18"/>
      <c r="D40" s="18" t="s">
        <v>31</v>
      </c>
      <c r="E40" s="19">
        <v>80000.0</v>
      </c>
      <c r="F40" s="19">
        <v>90000.0</v>
      </c>
      <c r="G40" s="19">
        <v>350000.0</v>
      </c>
      <c r="H40" s="20">
        <v>30000.0</v>
      </c>
      <c r="I40" s="23"/>
      <c r="J40" s="19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B41" s="17">
        <v>3.7</v>
      </c>
      <c r="C41" s="18"/>
      <c r="D41" s="18" t="s">
        <v>32</v>
      </c>
      <c r="E41" s="19">
        <v>8000.0</v>
      </c>
      <c r="F41" s="19">
        <v>9000.0</v>
      </c>
      <c r="G41" s="19">
        <v>12000.0</v>
      </c>
      <c r="H41" s="20">
        <v>12500.0</v>
      </c>
      <c r="I41" s="21"/>
      <c r="J41" s="19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B42" s="17">
        <v>3.8</v>
      </c>
      <c r="C42" s="18"/>
      <c r="D42" s="18" t="s">
        <v>33</v>
      </c>
      <c r="E42" s="19">
        <v>5000.0</v>
      </c>
      <c r="F42" s="19">
        <v>5000.0</v>
      </c>
      <c r="G42" s="19">
        <v>5000.0</v>
      </c>
      <c r="H42" s="20">
        <v>10000.0</v>
      </c>
      <c r="I42" s="23"/>
      <c r="J42" s="19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B43" s="17">
        <v>3.9</v>
      </c>
      <c r="C43" s="18"/>
      <c r="D43" s="18" t="s">
        <v>34</v>
      </c>
      <c r="E43" s="19">
        <v>6000.0</v>
      </c>
      <c r="F43" s="19">
        <v>15000.0</v>
      </c>
      <c r="G43" s="19">
        <v>7000.0</v>
      </c>
      <c r="H43" s="20">
        <v>4000.0</v>
      </c>
      <c r="I43" s="21"/>
      <c r="J43" s="1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B44" s="44">
        <v>3.1</v>
      </c>
      <c r="C44" s="18"/>
      <c r="D44" s="18" t="s">
        <v>35</v>
      </c>
      <c r="E44" s="19">
        <v>8000.0</v>
      </c>
      <c r="F44" s="19">
        <v>8000.0</v>
      </c>
      <c r="G44" s="19">
        <v>8000.0</v>
      </c>
      <c r="H44" s="20">
        <v>8000.0</v>
      </c>
      <c r="I44" s="21"/>
      <c r="J44" s="19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B45" s="17">
        <v>3.11</v>
      </c>
      <c r="C45" s="18"/>
      <c r="D45" s="18" t="s">
        <v>36</v>
      </c>
      <c r="E45" s="19">
        <v>8000.0</v>
      </c>
      <c r="F45" s="19">
        <v>8000.0</v>
      </c>
      <c r="G45" s="19">
        <v>7500.0</v>
      </c>
      <c r="H45" s="20">
        <v>7500.0</v>
      </c>
      <c r="I45" s="21"/>
      <c r="J45" s="19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B46" s="17">
        <v>3.12</v>
      </c>
      <c r="C46" s="18"/>
      <c r="D46" s="18" t="s">
        <v>37</v>
      </c>
      <c r="E46" s="19">
        <v>8000.0</v>
      </c>
      <c r="F46" s="19">
        <v>8000.0</v>
      </c>
      <c r="G46" s="19">
        <v>8000.0</v>
      </c>
      <c r="H46" s="20">
        <v>8000.0</v>
      </c>
      <c r="I46" s="21"/>
      <c r="J46" s="19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B47" s="17">
        <v>3.13</v>
      </c>
      <c r="C47" s="18"/>
      <c r="D47" s="18" t="s">
        <v>38</v>
      </c>
      <c r="E47" s="19">
        <v>10500.0</v>
      </c>
      <c r="F47" s="19">
        <v>11000.0</v>
      </c>
      <c r="G47" s="19">
        <v>12000.0</v>
      </c>
      <c r="H47" s="20">
        <v>15000.0</v>
      </c>
      <c r="I47" s="21">
        <f>H49+H29</f>
        <v>2247572.143</v>
      </c>
      <c r="J47" s="19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B48" s="17">
        <v>3.14</v>
      </c>
      <c r="C48" s="18"/>
      <c r="D48" s="18" t="s">
        <v>39</v>
      </c>
      <c r="E48" s="19">
        <v>0.0</v>
      </c>
      <c r="F48" s="19">
        <v>50000.0</v>
      </c>
      <c r="G48" s="19">
        <v>0.0</v>
      </c>
      <c r="H48" s="20">
        <v>0.0</v>
      </c>
      <c r="I48" s="21"/>
      <c r="J48" s="19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9"/>
      <c r="B49" s="10"/>
      <c r="C49" s="11"/>
      <c r="D49" s="24" t="s">
        <v>40</v>
      </c>
      <c r="E49" s="25">
        <f t="shared" ref="E49:G49" si="5">sum(E35:E48)</f>
        <v>520000</v>
      </c>
      <c r="F49" s="25">
        <f t="shared" si="5"/>
        <v>602700</v>
      </c>
      <c r="G49" s="25">
        <f t="shared" si="5"/>
        <v>816400</v>
      </c>
      <c r="H49" s="26">
        <f>SUM(H35:H48)</f>
        <v>516100</v>
      </c>
      <c r="I49" s="27"/>
      <c r="J49" s="16"/>
      <c r="K49" s="9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9"/>
      <c r="Y49" s="9"/>
      <c r="Z49" s="9"/>
      <c r="AA49" s="9"/>
    </row>
    <row r="50">
      <c r="B50" s="1"/>
      <c r="E50" s="29"/>
      <c r="F50" s="29"/>
      <c r="G50" s="29"/>
      <c r="H50" s="30"/>
      <c r="I50" s="15"/>
      <c r="J50" s="29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9"/>
      <c r="B51" s="10">
        <v>4.0</v>
      </c>
      <c r="C51" s="11"/>
      <c r="D51" s="12" t="s">
        <v>41</v>
      </c>
      <c r="E51" s="13"/>
      <c r="F51" s="13"/>
      <c r="G51" s="13"/>
      <c r="H51" s="31"/>
      <c r="I51" s="15"/>
      <c r="J51" s="16"/>
      <c r="K51" s="9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9"/>
      <c r="Y51" s="9"/>
      <c r="Z51" s="9"/>
      <c r="AA51" s="9"/>
    </row>
    <row r="52">
      <c r="B52" s="17">
        <v>4.1</v>
      </c>
      <c r="C52" s="18"/>
      <c r="D52" s="18" t="s">
        <v>42</v>
      </c>
      <c r="E52" s="19">
        <v>6000.0</v>
      </c>
      <c r="F52" s="19">
        <v>6000.0</v>
      </c>
      <c r="G52" s="19">
        <v>7000.0</v>
      </c>
      <c r="H52" s="43">
        <v>5000.0</v>
      </c>
      <c r="I52" s="21"/>
      <c r="J52" s="19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B53" s="17">
        <v>4.2</v>
      </c>
      <c r="C53" s="18"/>
      <c r="D53" s="18" t="s">
        <v>43</v>
      </c>
      <c r="E53" s="19">
        <v>8000.0</v>
      </c>
      <c r="F53" s="19">
        <v>8000.0</v>
      </c>
      <c r="G53" s="19">
        <v>8000.0</v>
      </c>
      <c r="H53" s="20">
        <v>8000.0</v>
      </c>
      <c r="I53" s="21"/>
      <c r="J53" s="19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B54" s="17">
        <v>4.3</v>
      </c>
      <c r="C54" s="18"/>
      <c r="D54" s="18" t="s">
        <v>44</v>
      </c>
      <c r="E54" s="19">
        <v>12000.0</v>
      </c>
      <c r="F54" s="19">
        <v>12000.0</v>
      </c>
      <c r="G54" s="19">
        <v>12000.0</v>
      </c>
      <c r="H54" s="20">
        <v>12000.0</v>
      </c>
      <c r="I54" s="21"/>
      <c r="J54" s="19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B55" s="17">
        <v>4.4</v>
      </c>
      <c r="C55" s="18"/>
      <c r="D55" s="18" t="s">
        <v>45</v>
      </c>
      <c r="E55" s="19">
        <v>500.0</v>
      </c>
      <c r="F55" s="19">
        <v>500.0</v>
      </c>
      <c r="G55" s="19">
        <v>850.0</v>
      </c>
      <c r="H55" s="20">
        <v>850.0</v>
      </c>
      <c r="I55" s="21"/>
      <c r="J55" s="19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B56" s="17">
        <v>4.5</v>
      </c>
      <c r="C56" s="18"/>
      <c r="D56" s="18" t="s">
        <v>46</v>
      </c>
      <c r="E56" s="19">
        <v>4000.0</v>
      </c>
      <c r="F56" s="19">
        <v>4000.0</v>
      </c>
      <c r="G56" s="19">
        <v>4000.0</v>
      </c>
      <c r="H56" s="20">
        <v>15000.0</v>
      </c>
      <c r="I56" s="23"/>
      <c r="J56" s="19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9"/>
      <c r="B57" s="10"/>
      <c r="C57" s="11"/>
      <c r="D57" s="24" t="s">
        <v>47</v>
      </c>
      <c r="E57" s="25">
        <f t="shared" ref="E57:G57" si="6">sum(E52:E56)</f>
        <v>30500</v>
      </c>
      <c r="F57" s="25">
        <f t="shared" si="6"/>
        <v>30500</v>
      </c>
      <c r="G57" s="25">
        <f t="shared" si="6"/>
        <v>31850</v>
      </c>
      <c r="H57" s="26">
        <f>SUM(H52:H56)</f>
        <v>40850</v>
      </c>
      <c r="I57" s="27"/>
      <c r="J57" s="16"/>
      <c r="K57" s="9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9"/>
      <c r="Y57" s="9"/>
      <c r="Z57" s="9"/>
      <c r="AA57" s="9"/>
    </row>
    <row r="58">
      <c r="B58" s="1"/>
      <c r="E58" s="29"/>
      <c r="F58" s="29"/>
      <c r="G58" s="29"/>
      <c r="H58" s="30"/>
      <c r="I58" s="15"/>
      <c r="J58" s="29"/>
    </row>
    <row r="59">
      <c r="A59" s="9"/>
      <c r="B59" s="10">
        <v>5.0</v>
      </c>
      <c r="C59" s="11"/>
      <c r="D59" s="12" t="s">
        <v>48</v>
      </c>
      <c r="E59" s="13"/>
      <c r="F59" s="13"/>
      <c r="G59" s="13"/>
      <c r="H59" s="31"/>
      <c r="I59" s="15"/>
      <c r="J59" s="16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>
      <c r="B60" s="17">
        <v>5.1</v>
      </c>
      <c r="C60" s="18"/>
      <c r="D60" s="18" t="s">
        <v>49</v>
      </c>
      <c r="E60" s="19">
        <v>4000.0</v>
      </c>
      <c r="F60" s="19">
        <v>4000.0</v>
      </c>
      <c r="G60" s="19">
        <v>3500.0</v>
      </c>
      <c r="H60" s="43">
        <v>5000.0</v>
      </c>
      <c r="I60" s="21"/>
      <c r="J60" s="19"/>
    </row>
    <row r="61">
      <c r="B61" s="17">
        <v>5.2</v>
      </c>
      <c r="C61" s="18"/>
      <c r="D61" s="18" t="s">
        <v>50</v>
      </c>
      <c r="E61" s="19">
        <v>9000.0</v>
      </c>
      <c r="F61" s="19">
        <v>9000.0</v>
      </c>
      <c r="G61" s="19">
        <v>12000.0</v>
      </c>
      <c r="H61" s="20">
        <v>17500.0</v>
      </c>
      <c r="I61" s="23"/>
      <c r="J61" s="19"/>
    </row>
    <row r="62">
      <c r="B62" s="17">
        <v>5.3</v>
      </c>
      <c r="C62" s="18"/>
      <c r="D62" s="18" t="s">
        <v>51</v>
      </c>
      <c r="E62" s="19">
        <v>8000.0</v>
      </c>
      <c r="F62" s="19">
        <v>8000.0</v>
      </c>
      <c r="G62" s="19">
        <v>7000.0</v>
      </c>
      <c r="H62" s="20">
        <v>15000.0</v>
      </c>
      <c r="I62" s="23"/>
      <c r="J62" s="19"/>
    </row>
    <row r="63">
      <c r="B63" s="17">
        <v>5.4</v>
      </c>
      <c r="C63" s="18"/>
      <c r="D63" s="18" t="s">
        <v>52</v>
      </c>
      <c r="E63" s="19">
        <v>7000.0</v>
      </c>
      <c r="F63" s="19">
        <v>7000.0</v>
      </c>
      <c r="G63" s="19">
        <v>5000.0</v>
      </c>
      <c r="H63" s="20">
        <v>5000.0</v>
      </c>
      <c r="I63" s="21"/>
      <c r="J63" s="19"/>
    </row>
    <row r="64">
      <c r="B64" s="17">
        <v>5.5</v>
      </c>
      <c r="C64" s="18"/>
      <c r="D64" s="18" t="s">
        <v>53</v>
      </c>
      <c r="E64" s="19">
        <v>0.0</v>
      </c>
      <c r="F64" s="19">
        <v>0.0</v>
      </c>
      <c r="G64" s="19">
        <v>0.0</v>
      </c>
      <c r="H64" s="20">
        <v>5000.0</v>
      </c>
      <c r="I64" s="23"/>
      <c r="J64" s="19"/>
    </row>
    <row r="65">
      <c r="A65" s="9"/>
      <c r="B65" s="10"/>
      <c r="C65" s="11"/>
      <c r="D65" s="24" t="s">
        <v>54</v>
      </c>
      <c r="E65" s="25">
        <f t="shared" ref="E65:G65" si="7">sum(E60:E64)</f>
        <v>28000</v>
      </c>
      <c r="F65" s="25">
        <f t="shared" si="7"/>
        <v>28000</v>
      </c>
      <c r="G65" s="25">
        <f t="shared" si="7"/>
        <v>27500</v>
      </c>
      <c r="H65" s="26">
        <f>SUM(H60:H64)</f>
        <v>47500</v>
      </c>
      <c r="I65" s="27"/>
      <c r="J65" s="1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>
      <c r="B66" s="1"/>
      <c r="E66" s="29"/>
      <c r="F66" s="29"/>
      <c r="G66" s="29"/>
      <c r="H66" s="30"/>
      <c r="I66" s="15"/>
      <c r="J66" s="29"/>
    </row>
    <row r="67">
      <c r="B67" s="1"/>
      <c r="E67" s="29"/>
      <c r="F67" s="29"/>
      <c r="G67" s="29"/>
      <c r="H67" s="30"/>
      <c r="I67" s="15"/>
      <c r="J67" s="29"/>
    </row>
    <row r="68">
      <c r="A68" s="9"/>
      <c r="B68" s="10">
        <v>6.0</v>
      </c>
      <c r="C68" s="11"/>
      <c r="D68" s="12" t="s">
        <v>55</v>
      </c>
      <c r="E68" s="13"/>
      <c r="F68" s="13"/>
      <c r="G68" s="13"/>
      <c r="H68" s="31"/>
      <c r="I68" s="15"/>
      <c r="J68" s="1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>
      <c r="B69" s="17">
        <v>6.1</v>
      </c>
      <c r="C69" s="18"/>
      <c r="D69" s="18" t="s">
        <v>56</v>
      </c>
      <c r="E69" s="19">
        <v>30000.0</v>
      </c>
      <c r="F69" s="19">
        <v>30000.0</v>
      </c>
      <c r="G69" s="19">
        <v>30000.0</v>
      </c>
      <c r="H69" s="45">
        <v>30000.0</v>
      </c>
      <c r="I69" s="21"/>
      <c r="J69" s="19"/>
    </row>
    <row r="70">
      <c r="A70" s="9"/>
      <c r="B70" s="10"/>
      <c r="C70" s="11"/>
      <c r="D70" s="24" t="s">
        <v>57</v>
      </c>
      <c r="E70" s="25">
        <f t="shared" ref="E70:G70" si="8">sum(E69)</f>
        <v>30000</v>
      </c>
      <c r="F70" s="25">
        <f t="shared" si="8"/>
        <v>30000</v>
      </c>
      <c r="G70" s="25">
        <f t="shared" si="8"/>
        <v>30000</v>
      </c>
      <c r="H70" s="46">
        <v>30000.0</v>
      </c>
      <c r="I70" s="27"/>
      <c r="J70" s="1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>
      <c r="B71" s="1"/>
      <c r="E71" s="29"/>
      <c r="F71" s="29"/>
      <c r="G71" s="29"/>
      <c r="H71" s="30"/>
      <c r="I71" s="15"/>
      <c r="J71" s="29"/>
    </row>
    <row r="72">
      <c r="A72" s="9"/>
      <c r="B72" s="10">
        <v>7.0</v>
      </c>
      <c r="C72" s="11"/>
      <c r="D72" s="12" t="s">
        <v>58</v>
      </c>
      <c r="E72" s="13"/>
      <c r="F72" s="13"/>
      <c r="G72" s="13"/>
      <c r="H72" s="47"/>
      <c r="I72" s="15"/>
      <c r="J72" s="1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>
      <c r="B73" s="17">
        <v>7.1</v>
      </c>
      <c r="C73" s="18"/>
      <c r="D73" s="18" t="s">
        <v>59</v>
      </c>
      <c r="E73" s="19">
        <v>2500.0</v>
      </c>
      <c r="F73" s="19">
        <v>2500.0</v>
      </c>
      <c r="G73" s="19">
        <v>2750.0</v>
      </c>
      <c r="H73" s="20">
        <v>3000.0</v>
      </c>
      <c r="I73" s="21"/>
      <c r="J73" s="19"/>
    </row>
    <row r="74">
      <c r="B74" s="17">
        <v>7.2</v>
      </c>
      <c r="C74" s="18"/>
      <c r="D74" s="18" t="s">
        <v>60</v>
      </c>
      <c r="E74" s="19">
        <v>3500.0</v>
      </c>
      <c r="F74" s="19">
        <v>3000.0</v>
      </c>
      <c r="G74" s="19">
        <v>4000.0</v>
      </c>
      <c r="H74" s="20">
        <v>4000.0</v>
      </c>
      <c r="I74" s="21"/>
      <c r="J74" s="19"/>
    </row>
    <row r="75">
      <c r="B75" s="17">
        <v>7.3</v>
      </c>
      <c r="C75" s="18"/>
      <c r="D75" s="18" t="s">
        <v>61</v>
      </c>
      <c r="E75" s="19">
        <v>7000.0</v>
      </c>
      <c r="F75" s="19">
        <v>7000.0</v>
      </c>
      <c r="G75" s="19">
        <v>8000.0</v>
      </c>
      <c r="H75" s="20">
        <v>5000.0</v>
      </c>
      <c r="I75" s="21"/>
      <c r="J75" s="19"/>
    </row>
    <row r="76">
      <c r="B76" s="17">
        <v>7.4</v>
      </c>
      <c r="C76" s="18"/>
      <c r="D76" s="18" t="s">
        <v>62</v>
      </c>
      <c r="E76" s="19">
        <v>14000.0</v>
      </c>
      <c r="F76" s="19">
        <v>14000.0</v>
      </c>
      <c r="G76" s="19">
        <v>15000.0</v>
      </c>
      <c r="H76" s="20">
        <v>28000.0</v>
      </c>
      <c r="I76" s="23"/>
      <c r="J76" s="19"/>
    </row>
    <row r="77">
      <c r="B77" s="17">
        <v>7.5</v>
      </c>
      <c r="C77" s="18"/>
      <c r="D77" s="18" t="s">
        <v>63</v>
      </c>
      <c r="E77" s="19">
        <v>5000.0</v>
      </c>
      <c r="F77" s="19">
        <v>5000.0</v>
      </c>
      <c r="G77" s="19">
        <v>7500.0</v>
      </c>
      <c r="H77" s="20">
        <v>8000.0</v>
      </c>
      <c r="I77" s="21"/>
      <c r="J77" s="19"/>
    </row>
    <row r="78">
      <c r="B78" s="17">
        <v>7.6</v>
      </c>
      <c r="C78" s="18"/>
      <c r="D78" s="18" t="s">
        <v>64</v>
      </c>
      <c r="E78" s="19">
        <v>21000.0</v>
      </c>
      <c r="F78" s="19">
        <v>20000.0</v>
      </c>
      <c r="G78" s="19">
        <v>15000.0</v>
      </c>
      <c r="H78" s="20">
        <v>10000.0</v>
      </c>
      <c r="I78" s="21"/>
      <c r="J78" s="19"/>
    </row>
    <row r="79">
      <c r="A79" s="9"/>
      <c r="B79" s="10"/>
      <c r="C79" s="11"/>
      <c r="D79" s="24" t="s">
        <v>65</v>
      </c>
      <c r="E79" s="25">
        <f t="shared" ref="E79:G79" si="9">sum(E73:E78)</f>
        <v>53000</v>
      </c>
      <c r="F79" s="25">
        <f t="shared" si="9"/>
        <v>51500</v>
      </c>
      <c r="G79" s="25">
        <f t="shared" si="9"/>
        <v>52250</v>
      </c>
      <c r="H79" s="26">
        <f>SUM(H73:H78)</f>
        <v>58000</v>
      </c>
      <c r="I79" s="27"/>
      <c r="J79" s="1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>
      <c r="B80" s="1"/>
      <c r="E80" s="29"/>
      <c r="F80" s="29"/>
      <c r="G80" s="29"/>
      <c r="H80" s="30"/>
      <c r="I80" s="15"/>
      <c r="J80" s="29"/>
    </row>
    <row r="81">
      <c r="A81" s="9"/>
      <c r="B81" s="10">
        <v>8.0</v>
      </c>
      <c r="C81" s="11"/>
      <c r="D81" s="12" t="s">
        <v>66</v>
      </c>
      <c r="E81" s="13"/>
      <c r="F81" s="13"/>
      <c r="G81" s="13"/>
      <c r="H81" s="31"/>
      <c r="I81" s="15"/>
      <c r="J81" s="1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>
      <c r="B82" s="17">
        <v>8.1</v>
      </c>
      <c r="C82" s="18"/>
      <c r="D82" s="18" t="s">
        <v>67</v>
      </c>
      <c r="E82" s="19">
        <v>72000.0</v>
      </c>
      <c r="F82" s="19">
        <v>75000.0</v>
      </c>
      <c r="G82" s="19">
        <v>77000.0</v>
      </c>
      <c r="H82" s="43">
        <v>85000.0</v>
      </c>
      <c r="I82" s="21"/>
      <c r="J82" s="19"/>
    </row>
    <row r="83">
      <c r="B83" s="17">
        <v>8.2</v>
      </c>
      <c r="C83" s="18"/>
      <c r="D83" s="18" t="s">
        <v>68</v>
      </c>
      <c r="E83" s="19">
        <v>30000.0</v>
      </c>
      <c r="F83" s="19">
        <v>32000.0</v>
      </c>
      <c r="G83" s="19">
        <v>35000.0</v>
      </c>
      <c r="H83" s="20">
        <v>37000.0</v>
      </c>
      <c r="I83" s="21"/>
      <c r="J83" s="19"/>
    </row>
    <row r="84">
      <c r="A84" s="9"/>
      <c r="B84" s="10"/>
      <c r="C84" s="11"/>
      <c r="D84" s="24" t="s">
        <v>69</v>
      </c>
      <c r="E84" s="25">
        <f t="shared" ref="E84:G84" si="10">sum(E82:E83)</f>
        <v>102000</v>
      </c>
      <c r="F84" s="25">
        <f t="shared" si="10"/>
        <v>107000</v>
      </c>
      <c r="G84" s="25">
        <f t="shared" si="10"/>
        <v>112000</v>
      </c>
      <c r="H84" s="26">
        <f>SUM(H82:H83)</f>
        <v>122000</v>
      </c>
      <c r="I84" s="27"/>
      <c r="J84" s="1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>
      <c r="B85" s="1"/>
      <c r="E85" s="29"/>
      <c r="F85" s="29"/>
      <c r="G85" s="29"/>
      <c r="H85" s="30"/>
      <c r="I85" s="15"/>
      <c r="J85" s="29"/>
    </row>
    <row r="86">
      <c r="A86" s="9"/>
      <c r="B86" s="10">
        <v>9.0</v>
      </c>
      <c r="C86" s="11"/>
      <c r="D86" s="12" t="s">
        <v>70</v>
      </c>
      <c r="E86" s="13"/>
      <c r="F86" s="13"/>
      <c r="G86" s="13"/>
      <c r="H86" s="31"/>
      <c r="I86" s="15"/>
      <c r="J86" s="16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>
      <c r="B87" s="17">
        <v>9.1</v>
      </c>
      <c r="C87" s="18"/>
      <c r="D87" s="18" t="s">
        <v>71</v>
      </c>
      <c r="E87" s="19">
        <v>40000.0</v>
      </c>
      <c r="F87" s="19">
        <v>40000.0</v>
      </c>
      <c r="G87" s="19">
        <v>40000.0</v>
      </c>
      <c r="H87" s="43">
        <v>80000.0</v>
      </c>
      <c r="I87" s="21"/>
      <c r="J87" s="19"/>
    </row>
    <row r="88">
      <c r="B88" s="17">
        <v>9.2</v>
      </c>
      <c r="C88" s="18"/>
      <c r="D88" s="18" t="s">
        <v>72</v>
      </c>
      <c r="E88" s="19">
        <v>32000.0</v>
      </c>
      <c r="F88" s="19">
        <v>32000.0</v>
      </c>
      <c r="G88" s="19">
        <v>33000.0</v>
      </c>
      <c r="H88" s="20">
        <v>43000.0</v>
      </c>
      <c r="I88" s="21"/>
      <c r="J88" s="19"/>
    </row>
    <row r="89">
      <c r="B89" s="17">
        <v>9.3</v>
      </c>
      <c r="C89" s="18"/>
      <c r="D89" s="18" t="s">
        <v>73</v>
      </c>
      <c r="E89" s="19">
        <v>40000.0</v>
      </c>
      <c r="F89" s="19">
        <v>40000.0</v>
      </c>
      <c r="G89" s="19">
        <v>35000.0</v>
      </c>
      <c r="H89" s="20">
        <v>55000.0</v>
      </c>
      <c r="I89" s="23"/>
      <c r="J89" s="19"/>
    </row>
    <row r="90">
      <c r="B90" s="17">
        <v>9.4</v>
      </c>
      <c r="C90" s="18"/>
      <c r="D90" s="18" t="s">
        <v>74</v>
      </c>
      <c r="E90" s="19">
        <v>100000.0</v>
      </c>
      <c r="F90" s="19">
        <v>50000.0</v>
      </c>
      <c r="G90" s="19">
        <v>15000.0</v>
      </c>
      <c r="H90" s="20">
        <v>110000.0</v>
      </c>
      <c r="I90" s="23"/>
      <c r="J90" s="19"/>
    </row>
    <row r="91">
      <c r="B91" s="17">
        <v>9.5</v>
      </c>
      <c r="C91" s="18"/>
      <c r="D91" s="18" t="s">
        <v>75</v>
      </c>
      <c r="E91" s="19">
        <v>0.0</v>
      </c>
      <c r="F91" s="19">
        <v>0.0</v>
      </c>
      <c r="G91" s="19">
        <v>75000.0</v>
      </c>
      <c r="H91" s="20">
        <v>0.0</v>
      </c>
      <c r="I91" s="21"/>
      <c r="J91" s="19"/>
    </row>
    <row r="92">
      <c r="A92" s="9"/>
      <c r="B92" s="10"/>
      <c r="C92" s="11"/>
      <c r="D92" s="24" t="s">
        <v>76</v>
      </c>
      <c r="E92" s="25">
        <f t="shared" ref="E92:G92" si="11">sum(E87:E91)</f>
        <v>212000</v>
      </c>
      <c r="F92" s="25">
        <f t="shared" si="11"/>
        <v>162000</v>
      </c>
      <c r="G92" s="25">
        <f t="shared" si="11"/>
        <v>198000</v>
      </c>
      <c r="H92" s="26">
        <f>SUM(H87:H91)</f>
        <v>288000</v>
      </c>
      <c r="I92" s="27"/>
      <c r="J92" s="1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>
      <c r="B93" s="1"/>
      <c r="E93" s="29"/>
      <c r="F93" s="29"/>
      <c r="G93" s="29"/>
      <c r="H93" s="30"/>
      <c r="I93" s="15"/>
      <c r="J93" s="29"/>
    </row>
    <row r="94">
      <c r="A94" s="9"/>
      <c r="B94" s="10">
        <v>10.0</v>
      </c>
      <c r="C94" s="11"/>
      <c r="D94" s="12" t="s">
        <v>77</v>
      </c>
      <c r="E94" s="13"/>
      <c r="F94" s="13"/>
      <c r="G94" s="13"/>
      <c r="H94" s="31"/>
      <c r="I94" s="15"/>
      <c r="J94" s="16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>
      <c r="B95" s="17">
        <v>10.1</v>
      </c>
      <c r="C95" s="18"/>
      <c r="D95" s="18" t="s">
        <v>78</v>
      </c>
      <c r="E95" s="19">
        <v>0.0</v>
      </c>
      <c r="F95" s="19">
        <v>0.0</v>
      </c>
      <c r="G95" s="19">
        <v>0.0</v>
      </c>
      <c r="H95" s="43">
        <v>0.0</v>
      </c>
      <c r="I95" s="21"/>
      <c r="J95" s="19"/>
    </row>
    <row r="96">
      <c r="B96" s="17">
        <v>10.2</v>
      </c>
      <c r="C96" s="18"/>
      <c r="D96" s="18" t="s">
        <v>79</v>
      </c>
      <c r="E96" s="19">
        <v>30000.0</v>
      </c>
      <c r="F96" s="19">
        <v>30000.0</v>
      </c>
      <c r="G96" s="19">
        <v>30000.0</v>
      </c>
      <c r="H96" s="20">
        <v>30000.0</v>
      </c>
      <c r="I96" s="21"/>
      <c r="J96" s="19"/>
    </row>
    <row r="97">
      <c r="B97" s="17">
        <v>10.3</v>
      </c>
      <c r="C97" s="18"/>
      <c r="D97" s="18" t="s">
        <v>80</v>
      </c>
      <c r="E97" s="19">
        <v>0.0</v>
      </c>
      <c r="F97" s="19">
        <v>0.0</v>
      </c>
      <c r="G97" s="19">
        <v>1000.0</v>
      </c>
      <c r="H97" s="20">
        <v>1000.0</v>
      </c>
      <c r="I97" s="21"/>
      <c r="J97" s="19"/>
    </row>
    <row r="98">
      <c r="A98" s="9"/>
      <c r="B98" s="10"/>
      <c r="C98" s="11"/>
      <c r="D98" s="24" t="s">
        <v>81</v>
      </c>
      <c r="E98" s="25">
        <f t="shared" ref="E98:G98" si="12">sum(E95:E97)</f>
        <v>30000</v>
      </c>
      <c r="F98" s="25">
        <f t="shared" si="12"/>
        <v>30000</v>
      </c>
      <c r="G98" s="25">
        <f t="shared" si="12"/>
        <v>31000</v>
      </c>
      <c r="H98" s="26">
        <f>SUM(H95:H97)</f>
        <v>31000</v>
      </c>
      <c r="I98" s="27"/>
      <c r="J98" s="16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>
      <c r="B99" s="1"/>
      <c r="E99" s="29"/>
      <c r="F99" s="29"/>
      <c r="G99" s="29"/>
      <c r="H99" s="30"/>
      <c r="I99" s="15"/>
      <c r="J99" s="29"/>
    </row>
    <row r="100">
      <c r="A100" s="9"/>
      <c r="B100" s="10">
        <v>11.0</v>
      </c>
      <c r="C100" s="11"/>
      <c r="D100" s="12"/>
      <c r="E100" s="13"/>
      <c r="F100" s="13"/>
      <c r="G100" s="13"/>
      <c r="H100" s="31"/>
      <c r="I100" s="15"/>
      <c r="J100" s="1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>
      <c r="B101" s="17">
        <v>11.1</v>
      </c>
      <c r="C101" s="18"/>
      <c r="D101" s="18" t="s">
        <v>82</v>
      </c>
      <c r="E101" s="19">
        <v>2500.0</v>
      </c>
      <c r="F101" s="19">
        <v>2500.0</v>
      </c>
      <c r="G101" s="19">
        <v>2500.0</v>
      </c>
      <c r="H101" s="43">
        <v>2500.0</v>
      </c>
      <c r="I101" s="21"/>
      <c r="J101" s="19"/>
    </row>
    <row r="102">
      <c r="B102" s="17">
        <v>11.2</v>
      </c>
      <c r="C102" s="18"/>
      <c r="D102" s="18" t="s">
        <v>83</v>
      </c>
      <c r="E102" s="19">
        <v>3500.0</v>
      </c>
      <c r="F102" s="19">
        <v>3500.0</v>
      </c>
      <c r="G102" s="19">
        <v>3500.0</v>
      </c>
      <c r="H102" s="20">
        <v>3500.0</v>
      </c>
      <c r="I102" s="21"/>
      <c r="J102" s="19"/>
    </row>
    <row r="103">
      <c r="A103" s="9"/>
      <c r="B103" s="10"/>
      <c r="C103" s="11"/>
      <c r="D103" s="24" t="s">
        <v>84</v>
      </c>
      <c r="E103" s="25">
        <f t="shared" ref="E103:G103" si="13">sum(E101:E102)</f>
        <v>6000</v>
      </c>
      <c r="F103" s="25">
        <f t="shared" si="13"/>
        <v>6000</v>
      </c>
      <c r="G103" s="25">
        <f t="shared" si="13"/>
        <v>6000</v>
      </c>
      <c r="H103" s="26">
        <f>SUM(H101:H102)</f>
        <v>6000</v>
      </c>
      <c r="I103" s="27"/>
      <c r="J103" s="16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>
      <c r="B104" s="1"/>
      <c r="E104" s="29"/>
      <c r="F104" s="29"/>
      <c r="G104" s="29"/>
      <c r="H104" s="30"/>
      <c r="I104" s="15"/>
      <c r="J104" s="29"/>
    </row>
    <row r="105">
      <c r="B105" s="1"/>
      <c r="C105" s="48"/>
      <c r="D105" s="49"/>
      <c r="E105" s="50"/>
      <c r="F105" s="50"/>
      <c r="G105" s="50"/>
      <c r="H105" s="51"/>
      <c r="I105" s="15"/>
      <c r="J105" s="29"/>
      <c r="K105" s="52"/>
    </row>
    <row r="106">
      <c r="B106" s="1"/>
      <c r="C106" s="53"/>
      <c r="D106" s="54" t="s">
        <v>13</v>
      </c>
      <c r="E106" s="55">
        <f t="shared" ref="E106:H106" si="14">E16</f>
        <v>2490000</v>
      </c>
      <c r="F106" s="55">
        <f t="shared" si="14"/>
        <v>2710000</v>
      </c>
      <c r="G106" s="55">
        <f t="shared" si="14"/>
        <v>3001000</v>
      </c>
      <c r="H106" s="56">
        <f t="shared" si="14"/>
        <v>2871000</v>
      </c>
      <c r="I106" s="27"/>
      <c r="J106" s="16"/>
      <c r="K106" s="57"/>
    </row>
    <row r="107">
      <c r="B107" s="1"/>
      <c r="C107" s="53"/>
      <c r="D107" s="58" t="s">
        <v>85</v>
      </c>
      <c r="E107" s="13">
        <f t="shared" ref="E107:H107" si="15">E29+E49+E57+E65+E70+E79+E84+E92+E98+E103</f>
        <v>2450811</v>
      </c>
      <c r="F107" s="13">
        <f t="shared" si="15"/>
        <v>2676859</v>
      </c>
      <c r="G107" s="13">
        <f t="shared" si="15"/>
        <v>2996295.238</v>
      </c>
      <c r="H107" s="59">
        <f t="shared" si="15"/>
        <v>2870922.143</v>
      </c>
      <c r="I107" s="27"/>
      <c r="J107" s="16"/>
      <c r="K107" s="57"/>
    </row>
    <row r="108">
      <c r="B108" s="1"/>
      <c r="C108" s="60"/>
      <c r="D108" s="61"/>
      <c r="E108" s="16"/>
      <c r="F108" s="16"/>
      <c r="G108" s="16"/>
      <c r="H108" s="62"/>
      <c r="I108" s="15"/>
      <c r="J108" s="16"/>
      <c r="K108" s="57"/>
    </row>
    <row r="109">
      <c r="B109" s="1"/>
      <c r="C109" s="53"/>
      <c r="D109" s="63" t="s">
        <v>86</v>
      </c>
      <c r="E109" s="64">
        <f t="shared" ref="E109:H109" si="16">E106-E107</f>
        <v>39189</v>
      </c>
      <c r="F109" s="64">
        <f t="shared" si="16"/>
        <v>33141</v>
      </c>
      <c r="G109" s="64">
        <f t="shared" si="16"/>
        <v>4704.762045</v>
      </c>
      <c r="H109" s="65">
        <f t="shared" si="16"/>
        <v>77.8572857</v>
      </c>
      <c r="I109" s="66"/>
      <c r="J109" s="67"/>
      <c r="K109" s="57"/>
    </row>
    <row r="110">
      <c r="B110" s="1"/>
      <c r="C110" s="68"/>
      <c r="D110" s="69"/>
      <c r="E110" s="69"/>
      <c r="F110" s="69"/>
      <c r="G110" s="69"/>
      <c r="H110" s="70"/>
      <c r="I110" s="71"/>
      <c r="K110" s="72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  <row r="1000">
      <c r="B1000" s="1"/>
    </row>
    <row r="1001">
      <c r="B1001" s="1"/>
    </row>
    <row r="1002">
      <c r="B1002" s="1"/>
    </row>
    <row r="1003">
      <c r="B1003" s="1"/>
    </row>
    <row r="1004">
      <c r="B1004" s="1"/>
    </row>
    <row r="1005">
      <c r="B1005" s="1"/>
    </row>
    <row r="1006">
      <c r="B1006" s="1"/>
    </row>
    <row r="1007">
      <c r="B1007" s="1"/>
    </row>
    <row r="1008">
      <c r="B1008" s="1"/>
    </row>
  </sheetData>
  <mergeCells count="2">
    <mergeCell ref="B2:C4"/>
    <mergeCell ref="D2:J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