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ruls\Desktop\"/>
    </mc:Choice>
  </mc:AlternateContent>
  <xr:revisionPtr revIDLastSave="0" documentId="8_{88895BA6-B9DD-4175-9B11-F5CD3CCF98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SI Budsjett" sheetId="1" r:id="rId1"/>
    <sheet name="Hovedstyret" sheetId="2" r:id="rId2"/>
    <sheet name="Hytt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wvCe3iAhob1SWFtb5g6w6yq3WbkM89X+a0GmxU0x8s="/>
    </ext>
  </extLst>
</workbook>
</file>

<file path=xl/calcChain.xml><?xml version="1.0" encoding="utf-8"?>
<calcChain xmlns="http://schemas.openxmlformats.org/spreadsheetml/2006/main">
  <c r="C122" i="1" l="1"/>
  <c r="E115" i="3"/>
  <c r="E119" i="3" s="1"/>
  <c r="D115" i="3"/>
  <c r="C115" i="3" s="1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46" i="3"/>
  <c r="C45" i="3"/>
  <c r="C47" i="3" s="1"/>
  <c r="C44" i="3"/>
  <c r="D41" i="3"/>
  <c r="C41" i="3" s="1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E21" i="3"/>
  <c r="E123" i="3" s="1"/>
  <c r="D21" i="3"/>
  <c r="D123" i="3" s="1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I119" i="2"/>
  <c r="T117" i="2"/>
  <c r="S117" i="2"/>
  <c r="S119" i="2" s="1"/>
  <c r="R117" i="2"/>
  <c r="Q117" i="2"/>
  <c r="P117" i="2"/>
  <c r="O117" i="2"/>
  <c r="N117" i="2"/>
  <c r="M117" i="2"/>
  <c r="M119" i="2" s="1"/>
  <c r="L117" i="2"/>
  <c r="K117" i="2"/>
  <c r="K119" i="2" s="1"/>
  <c r="J117" i="2"/>
  <c r="I117" i="2"/>
  <c r="H117" i="2"/>
  <c r="G117" i="2"/>
  <c r="G119" i="2" s="1"/>
  <c r="G121" i="2" s="1"/>
  <c r="F117" i="2"/>
  <c r="E117" i="2"/>
  <c r="D117" i="2"/>
  <c r="C117" i="2"/>
  <c r="C119" i="2" s="1"/>
  <c r="O76" i="2"/>
  <c r="T48" i="2"/>
  <c r="S48" i="2"/>
  <c r="R48" i="2"/>
  <c r="Q48" i="2"/>
  <c r="P48" i="2"/>
  <c r="O48" i="2"/>
  <c r="N48" i="2"/>
  <c r="M48" i="2"/>
  <c r="J48" i="2"/>
  <c r="I48" i="2"/>
  <c r="H48" i="2"/>
  <c r="G48" i="2"/>
  <c r="D48" i="2"/>
  <c r="C48" i="2"/>
  <c r="S42" i="2"/>
  <c r="O42" i="2"/>
  <c r="O119" i="2" s="1"/>
  <c r="O121" i="2" s="1"/>
  <c r="M42" i="2"/>
  <c r="L42" i="2"/>
  <c r="L119" i="2" s="1"/>
  <c r="K42" i="2"/>
  <c r="J42" i="2"/>
  <c r="J119" i="2" s="1"/>
  <c r="I42" i="2"/>
  <c r="H42" i="2"/>
  <c r="H119" i="2" s="1"/>
  <c r="G42" i="2"/>
  <c r="F42" i="2"/>
  <c r="F119" i="2" s="1"/>
  <c r="E42" i="2"/>
  <c r="E119" i="2" s="1"/>
  <c r="D42" i="2"/>
  <c r="D119" i="2" s="1"/>
  <c r="C42" i="2"/>
  <c r="T35" i="2"/>
  <c r="R35" i="2"/>
  <c r="P35" i="2"/>
  <c r="N35" i="2"/>
  <c r="T27" i="2"/>
  <c r="T36" i="2" s="1"/>
  <c r="T42" i="2" s="1"/>
  <c r="T119" i="2" s="1"/>
  <c r="R27" i="2"/>
  <c r="P27" i="2"/>
  <c r="N27" i="2"/>
  <c r="N36" i="2" s="1"/>
  <c r="N42" i="2" s="1"/>
  <c r="N119" i="2" s="1"/>
  <c r="Q24" i="2"/>
  <c r="Q42" i="2" s="1"/>
  <c r="Q119" i="2" s="1"/>
  <c r="T22" i="2"/>
  <c r="S22" i="2"/>
  <c r="S121" i="2" s="1"/>
  <c r="R22" i="2"/>
  <c r="Q22" i="2"/>
  <c r="Q121" i="2" s="1"/>
  <c r="P22" i="2"/>
  <c r="O22" i="2"/>
  <c r="N22" i="2"/>
  <c r="M22" i="2"/>
  <c r="L22" i="2"/>
  <c r="L121" i="2" s="1"/>
  <c r="K22" i="2"/>
  <c r="K121" i="2" s="1"/>
  <c r="J22" i="2"/>
  <c r="J121" i="2" s="1"/>
  <c r="I22" i="2"/>
  <c r="I121" i="2" s="1"/>
  <c r="H22" i="2"/>
  <c r="H121" i="2" s="1"/>
  <c r="G22" i="2"/>
  <c r="F22" i="2"/>
  <c r="F121" i="2" s="1"/>
  <c r="E22" i="2"/>
  <c r="D22" i="2"/>
  <c r="D121" i="2" s="1"/>
  <c r="C22" i="2"/>
  <c r="C121" i="2" s="1"/>
  <c r="Q13" i="2"/>
  <c r="T118" i="1"/>
  <c r="T119" i="1" s="1"/>
  <c r="R118" i="1"/>
  <c r="L118" i="1"/>
  <c r="L119" i="1" s="1"/>
  <c r="J118" i="1"/>
  <c r="H118" i="1"/>
  <c r="AQ114" i="1"/>
  <c r="AP114" i="1"/>
  <c r="AP118" i="1" s="1"/>
  <c r="AO114" i="1"/>
  <c r="AO118" i="1" s="1"/>
  <c r="AN114" i="1"/>
  <c r="AM114" i="1"/>
  <c r="AM118" i="1" s="1"/>
  <c r="AL114" i="1"/>
  <c r="AL118" i="1" s="1"/>
  <c r="AK114" i="1"/>
  <c r="AK118" i="1" s="1"/>
  <c r="AK122" i="1" s="1"/>
  <c r="AJ114" i="1"/>
  <c r="AJ118" i="1" s="1"/>
  <c r="AJ119" i="1" s="1"/>
  <c r="AI114" i="1"/>
  <c r="AI118" i="1" s="1"/>
  <c r="AH114" i="1"/>
  <c r="AH118" i="1" s="1"/>
  <c r="AG114" i="1"/>
  <c r="AF114" i="1"/>
  <c r="AE114" i="1"/>
  <c r="AE118" i="1" s="1"/>
  <c r="AD114" i="1"/>
  <c r="AC114" i="1"/>
  <c r="AC118" i="1" s="1"/>
  <c r="AC122" i="1" s="1"/>
  <c r="AB114" i="1"/>
  <c r="AB118" i="1" s="1"/>
  <c r="AA114" i="1"/>
  <c r="Z114" i="1"/>
  <c r="Z118" i="1" s="1"/>
  <c r="Y114" i="1"/>
  <c r="Y118" i="1" s="1"/>
  <c r="X114" i="1"/>
  <c r="X118" i="1" s="1"/>
  <c r="W114" i="1"/>
  <c r="V114" i="1"/>
  <c r="V118" i="1" s="1"/>
  <c r="U114" i="1"/>
  <c r="U122" i="1" s="1"/>
  <c r="T114" i="1"/>
  <c r="S114" i="1"/>
  <c r="S118" i="1" s="1"/>
  <c r="R114" i="1"/>
  <c r="Q114" i="1"/>
  <c r="P114" i="1"/>
  <c r="O114" i="1"/>
  <c r="N114" i="1"/>
  <c r="N118" i="1" s="1"/>
  <c r="M114" i="1"/>
  <c r="L114" i="1"/>
  <c r="K114" i="1"/>
  <c r="K118" i="1" s="1"/>
  <c r="J114" i="1"/>
  <c r="I114" i="1"/>
  <c r="I118" i="1" s="1"/>
  <c r="H114" i="1"/>
  <c r="G114" i="1"/>
  <c r="F114" i="1"/>
  <c r="E114" i="1"/>
  <c r="E118" i="1" s="1"/>
  <c r="D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U46" i="1"/>
  <c r="I46" i="1"/>
  <c r="C45" i="1"/>
  <c r="C43" i="1"/>
  <c r="C46" i="1" s="1"/>
  <c r="AQ40" i="1"/>
  <c r="AQ118" i="1" s="1"/>
  <c r="AN40" i="1"/>
  <c r="AN118" i="1" s="1"/>
  <c r="AM40" i="1"/>
  <c r="AG40" i="1"/>
  <c r="AG118" i="1" s="1"/>
  <c r="AF40" i="1"/>
  <c r="AF118" i="1" s="1"/>
  <c r="AE40" i="1"/>
  <c r="AD40" i="1"/>
  <c r="AD118" i="1" s="1"/>
  <c r="AB40" i="1"/>
  <c r="AA40" i="1"/>
  <c r="AA118" i="1" s="1"/>
  <c r="AA119" i="1" s="1"/>
  <c r="Z40" i="1"/>
  <c r="Y40" i="1"/>
  <c r="X40" i="1"/>
  <c r="W40" i="1"/>
  <c r="W118" i="1" s="1"/>
  <c r="U40" i="1"/>
  <c r="T40" i="1"/>
  <c r="R40" i="1"/>
  <c r="Q40" i="1"/>
  <c r="Q118" i="1" s="1"/>
  <c r="P40" i="1"/>
  <c r="P118" i="1" s="1"/>
  <c r="O40" i="1"/>
  <c r="O118" i="1" s="1"/>
  <c r="M40" i="1"/>
  <c r="M118" i="1" s="1"/>
  <c r="M122" i="1" s="1"/>
  <c r="L40" i="1"/>
  <c r="K40" i="1"/>
  <c r="J40" i="1"/>
  <c r="G40" i="1"/>
  <c r="G118" i="1" s="1"/>
  <c r="F40" i="1"/>
  <c r="F118" i="1" s="1"/>
  <c r="E40" i="1"/>
  <c r="D40" i="1"/>
  <c r="C40" i="1" s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AQ20" i="1"/>
  <c r="AP20" i="1"/>
  <c r="AP122" i="1" s="1"/>
  <c r="AO20" i="1"/>
  <c r="AO122" i="1" s="1"/>
  <c r="AN20" i="1"/>
  <c r="AN119" i="1" s="1"/>
  <c r="AM20" i="1"/>
  <c r="AM122" i="1" s="1"/>
  <c r="AL20" i="1"/>
  <c r="AL122" i="1" s="1"/>
  <c r="AK20" i="1"/>
  <c r="AK119" i="1" s="1"/>
  <c r="AJ20" i="1"/>
  <c r="AJ122" i="1" s="1"/>
  <c r="AI20" i="1"/>
  <c r="AI122" i="1" s="1"/>
  <c r="AH20" i="1"/>
  <c r="AH122" i="1" s="1"/>
  <c r="AG20" i="1"/>
  <c r="AG122" i="1" s="1"/>
  <c r="AF20" i="1"/>
  <c r="AE20" i="1"/>
  <c r="AE122" i="1" s="1"/>
  <c r="AD20" i="1"/>
  <c r="AC20" i="1"/>
  <c r="AB20" i="1"/>
  <c r="AB122" i="1" s="1"/>
  <c r="AA20" i="1"/>
  <c r="Z20" i="1"/>
  <c r="Z122" i="1" s="1"/>
  <c r="Y20" i="1"/>
  <c r="Y122" i="1" s="1"/>
  <c r="X20" i="1"/>
  <c r="X122" i="1" s="1"/>
  <c r="W20" i="1"/>
  <c r="W122" i="1" s="1"/>
  <c r="V20" i="1"/>
  <c r="V122" i="1" s="1"/>
  <c r="U20" i="1"/>
  <c r="T20" i="1"/>
  <c r="T122" i="1" s="1"/>
  <c r="S20" i="1"/>
  <c r="S119" i="1" s="1"/>
  <c r="R20" i="1"/>
  <c r="R119" i="1" s="1"/>
  <c r="Q20" i="1"/>
  <c r="P20" i="1"/>
  <c r="P119" i="1" s="1"/>
  <c r="P122" i="1" s="1"/>
  <c r="O20" i="1"/>
  <c r="O122" i="1" s="1"/>
  <c r="N20" i="1"/>
  <c r="N119" i="1" s="1"/>
  <c r="M20" i="1"/>
  <c r="M119" i="1" s="1"/>
  <c r="L20" i="1"/>
  <c r="L122" i="1" s="1"/>
  <c r="K20" i="1"/>
  <c r="K119" i="1" s="1"/>
  <c r="J20" i="1"/>
  <c r="J119" i="1" s="1"/>
  <c r="I20" i="1"/>
  <c r="I119" i="1" s="1"/>
  <c r="H20" i="1"/>
  <c r="H119" i="1" s="1"/>
  <c r="G20" i="1"/>
  <c r="G119" i="1" s="1"/>
  <c r="G122" i="1" s="1"/>
  <c r="F20" i="1"/>
  <c r="E20" i="1"/>
  <c r="E119" i="1" s="1"/>
  <c r="E122" i="1" s="1"/>
  <c r="D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F119" i="1" l="1"/>
  <c r="Q119" i="1"/>
  <c r="AA122" i="1"/>
  <c r="AQ122" i="1"/>
  <c r="T121" i="2"/>
  <c r="E121" i="2"/>
  <c r="M121" i="2"/>
  <c r="N121" i="2"/>
  <c r="F119" i="1"/>
  <c r="F122" i="1" s="1"/>
  <c r="AD122" i="1"/>
  <c r="C123" i="3"/>
  <c r="O119" i="1"/>
  <c r="X119" i="1"/>
  <c r="AG119" i="1"/>
  <c r="AO119" i="1"/>
  <c r="H122" i="1"/>
  <c r="AF122" i="1"/>
  <c r="AN122" i="1"/>
  <c r="D118" i="1"/>
  <c r="AD119" i="1"/>
  <c r="C20" i="1"/>
  <c r="Y119" i="1"/>
  <c r="AH119" i="1"/>
  <c r="AP119" i="1"/>
  <c r="I122" i="1"/>
  <c r="Q122" i="1"/>
  <c r="P36" i="2"/>
  <c r="P42" i="2" s="1"/>
  <c r="P119" i="2" s="1"/>
  <c r="P121" i="2" s="1"/>
  <c r="AL119" i="1"/>
  <c r="Z119" i="1"/>
  <c r="AI119" i="1"/>
  <c r="AQ119" i="1"/>
  <c r="J122" i="1"/>
  <c r="R122" i="1"/>
  <c r="R36" i="2"/>
  <c r="R42" i="2" s="1"/>
  <c r="R119" i="2" s="1"/>
  <c r="R121" i="2" s="1"/>
  <c r="D119" i="3"/>
  <c r="C119" i="3" s="1"/>
  <c r="C114" i="1"/>
  <c r="K122" i="1"/>
  <c r="S122" i="1"/>
  <c r="AB119" i="1"/>
  <c r="C21" i="3"/>
  <c r="V119" i="1"/>
  <c r="AE119" i="1"/>
  <c r="AM119" i="1"/>
  <c r="N122" i="1"/>
  <c r="W119" i="1"/>
  <c r="D119" i="1" l="1"/>
  <c r="C118" i="1"/>
  <c r="D122" i="1" l="1"/>
  <c r="C119" i="1"/>
</calcChain>
</file>

<file path=xl/sharedStrings.xml><?xml version="1.0" encoding="utf-8"?>
<sst xmlns="http://schemas.openxmlformats.org/spreadsheetml/2006/main" count="411" uniqueCount="182">
  <si>
    <t>Budsjett 2023</t>
  </si>
  <si>
    <t>Aikido</t>
  </si>
  <si>
    <t>Badminton</t>
  </si>
  <si>
    <t>Basket</t>
  </si>
  <si>
    <t>Boksing</t>
  </si>
  <si>
    <t xml:space="preserve">Capoeira </t>
  </si>
  <si>
    <t>Dykking</t>
  </si>
  <si>
    <t>Elvepadling</t>
  </si>
  <si>
    <t>Fekting</t>
  </si>
  <si>
    <t>Fotball</t>
  </si>
  <si>
    <t>Friidrett</t>
  </si>
  <si>
    <t>Friluft</t>
  </si>
  <si>
    <t>Gruppedans</t>
  </si>
  <si>
    <t>Hovedstyret</t>
  </si>
  <si>
    <t>Håndball</t>
  </si>
  <si>
    <t>Innebandy</t>
  </si>
  <si>
    <t>Judo</t>
  </si>
  <si>
    <t>Jujutsu</t>
  </si>
  <si>
    <t>Kajakkpolo</t>
  </si>
  <si>
    <t>Karate</t>
  </si>
  <si>
    <t>Kart</t>
  </si>
  <si>
    <t>Kendo</t>
  </si>
  <si>
    <t>Klatring</t>
  </si>
  <si>
    <t>KSI-Hytta</t>
  </si>
  <si>
    <t>Langrenn</t>
  </si>
  <si>
    <t>Orientering</t>
  </si>
  <si>
    <t>Padel</t>
  </si>
  <si>
    <t>Pardans</t>
  </si>
  <si>
    <t>Quidditch</t>
  </si>
  <si>
    <t>Roing</t>
  </si>
  <si>
    <t>Rugby</t>
  </si>
  <si>
    <t>Squash</t>
  </si>
  <si>
    <t>Studenterhytta</t>
  </si>
  <si>
    <t>Svømming</t>
  </si>
  <si>
    <t>Sykkel</t>
  </si>
  <si>
    <t>Taekwondo</t>
  </si>
  <si>
    <t>Tennis</t>
  </si>
  <si>
    <t>Triatlon</t>
  </si>
  <si>
    <t>Ultimate Frisbee</t>
  </si>
  <si>
    <t>Veilag</t>
  </si>
  <si>
    <t>Volleyball</t>
  </si>
  <si>
    <t>Salg utstyr</t>
  </si>
  <si>
    <t>Sponsorinntekter</t>
  </si>
  <si>
    <t>Tilskudd fra Velferdstinget</t>
  </si>
  <si>
    <t>Tilskudd fra NIF</t>
  </si>
  <si>
    <t>mva-kompensasjon</t>
  </si>
  <si>
    <t>Tildelt Gruppebevilgning</t>
  </si>
  <si>
    <t>Andre tilskudd</t>
  </si>
  <si>
    <t>Leieinntekter studenter/KSI-hytta</t>
  </si>
  <si>
    <t>Leieinntekter gruppeutstyr</t>
  </si>
  <si>
    <t>Annen ekstraordinære inntekter</t>
  </si>
  <si>
    <t>OSI kontingent</t>
  </si>
  <si>
    <t>Medlemskontingent</t>
  </si>
  <si>
    <t>Kursavgifter</t>
  </si>
  <si>
    <t>Egenandeler</t>
  </si>
  <si>
    <t>Stevneinntekter</t>
  </si>
  <si>
    <t>Dugnadsinntekter</t>
  </si>
  <si>
    <t>Andre inntekter</t>
  </si>
  <si>
    <t>Udokumenterte inntekter</t>
  </si>
  <si>
    <t>Sum inntekter</t>
  </si>
  <si>
    <t>Lønnskostnader</t>
  </si>
  <si>
    <t>Lønn ansatte</t>
  </si>
  <si>
    <t>Div lønn u/FP</t>
  </si>
  <si>
    <t>Feriepenger</t>
  </si>
  <si>
    <t>Påløpt ikke utbetalt lønn</t>
  </si>
  <si>
    <t>Koll.pensjonsforsikring</t>
  </si>
  <si>
    <t>EKOM arb taker abonnement</t>
  </si>
  <si>
    <t>Motkonto for gruppe 52</t>
  </si>
  <si>
    <t>Trekkpl bilgodtgjørelse</t>
  </si>
  <si>
    <t>Godtgjørelse til styre- og bedriftforsamlinger</t>
  </si>
  <si>
    <t>Godtgjørelse til dommere</t>
  </si>
  <si>
    <t>Arbeidsgiveravgift</t>
  </si>
  <si>
    <t>Arbeidsgiveravgift på feriepenger</t>
  </si>
  <si>
    <t>Overtidsmat etter regning</t>
  </si>
  <si>
    <t>Gaver til ansatte</t>
  </si>
  <si>
    <t>Kantinekostnad</t>
  </si>
  <si>
    <t>OTP</t>
  </si>
  <si>
    <t>Annen personalkostnad</t>
  </si>
  <si>
    <t>Sum lønnskostnader</t>
  </si>
  <si>
    <t>Avskrivn. varige driftsmidl. og imat. eiendeler</t>
  </si>
  <si>
    <t>Avskrivninger på eiendom og annen fast eiendom</t>
  </si>
  <si>
    <t>Avskrivninger</t>
  </si>
  <si>
    <t>Avskrivninger på maskinger</t>
  </si>
  <si>
    <t>Sum Avskrivn. varige driftsmidl. og imat. eiendeler</t>
  </si>
  <si>
    <t>Driftskostnader</t>
  </si>
  <si>
    <t>Kjøp utstyr for videresalg</t>
  </si>
  <si>
    <t>Idrettsmatr./utstyr til eget bruk</t>
  </si>
  <si>
    <t>Kostnader idrettsanlegg</t>
  </si>
  <si>
    <t>Kontingent og lisens</t>
  </si>
  <si>
    <t>Premier</t>
  </si>
  <si>
    <t>Svinn, tap</t>
  </si>
  <si>
    <t>Fremmedytelse, innlede instruktører osv</t>
  </si>
  <si>
    <t>Utbetalt til medlemmer</t>
  </si>
  <si>
    <t>Beholdningsendring</t>
  </si>
  <si>
    <t>Leie idrettsanlegg</t>
  </si>
  <si>
    <t>Utgifter skisamlinger/idrettsarr.</t>
  </si>
  <si>
    <t>Annen periodisering</t>
  </si>
  <si>
    <t>Sosiale tilstellinger</t>
  </si>
  <si>
    <t>Frakt transportkostnad og forsikring ved</t>
  </si>
  <si>
    <t>Toll og spedisjonskostnad ved vareforsendelse</t>
  </si>
  <si>
    <t>Leie lokale</t>
  </si>
  <si>
    <t>Renovasjon, vann, avlop og lignende</t>
  </si>
  <si>
    <t>Lys, varme</t>
  </si>
  <si>
    <t>Renhold</t>
  </si>
  <si>
    <t>Annen kostnad lokaler</t>
  </si>
  <si>
    <t>Leie datautstyr</t>
  </si>
  <si>
    <t>Leasing / leie bil</t>
  </si>
  <si>
    <t>Annen leiekostnad</t>
  </si>
  <si>
    <t>Inventar</t>
  </si>
  <si>
    <t>Driftsmateriale</t>
  </si>
  <si>
    <t>Arbeidsklær og verneutstyr</t>
  </si>
  <si>
    <t>66xx</t>
  </si>
  <si>
    <t>Rep/vedl.hold hytter</t>
  </si>
  <si>
    <t>Reparasjon og vedlikehold utstyr</t>
  </si>
  <si>
    <t>Honorar revisjon</t>
  </si>
  <si>
    <t>Honorar regnskap</t>
  </si>
  <si>
    <t>Idrettsfaglig bistand</t>
  </si>
  <si>
    <t>Annen fremmed tjeneste</t>
  </si>
  <si>
    <t>Kontorrekvisita</t>
  </si>
  <si>
    <t>Data/EDB-kostnad</t>
  </si>
  <si>
    <t>Programvare, servere- og domene osv</t>
  </si>
  <si>
    <t>Trykksak</t>
  </si>
  <si>
    <t>Aviser, tidsskrifter, bøker</t>
  </si>
  <si>
    <t>Møte, kurs, oppdatering</t>
  </si>
  <si>
    <t>Telefon</t>
  </si>
  <si>
    <t>Porto</t>
  </si>
  <si>
    <t>Bilgodtgjørelse, oppgavepliktig</t>
  </si>
  <si>
    <t>Passasjertillegg</t>
  </si>
  <si>
    <t>Passasjergodtgjørelse</t>
  </si>
  <si>
    <t>Reisekostnad, ikke oppgavepliktig</t>
  </si>
  <si>
    <t>Diettkostnad, ikke oppgavepliktig</t>
  </si>
  <si>
    <t>Salgskostnad</t>
  </si>
  <si>
    <t>Reklamekostnad</t>
  </si>
  <si>
    <t>Representasjon, fradragsberettiget</t>
  </si>
  <si>
    <t>Kontigent, fradragsberettiget</t>
  </si>
  <si>
    <t>Gaver</t>
  </si>
  <si>
    <t>Gaver, ikke fradragsberettiget</t>
  </si>
  <si>
    <t>Forsikringspremie</t>
  </si>
  <si>
    <t>Medlemsforsikring</t>
  </si>
  <si>
    <t>Kostnader styremøter, årsmøter osv</t>
  </si>
  <si>
    <t>Øredifferanse</t>
  </si>
  <si>
    <t>Eiendoms- og festeavgift</t>
  </si>
  <si>
    <t>Bank</t>
  </si>
  <si>
    <t>Annen kostnad, fradragsberettiget</t>
  </si>
  <si>
    <t>Annen kostnad, ikke fradragsberettiget</t>
  </si>
  <si>
    <t>Konstatert tap på fordringer</t>
  </si>
  <si>
    <t>Endring i avsetning tap på fordringer</t>
  </si>
  <si>
    <t>Sum driftskostnader</t>
  </si>
  <si>
    <t>Andre kostnader</t>
  </si>
  <si>
    <t>Sum kostnader</t>
  </si>
  <si>
    <t>Driftsresultat</t>
  </si>
  <si>
    <t>Annen renteinntekt</t>
  </si>
  <si>
    <t>Annen finansinntekt</t>
  </si>
  <si>
    <t>Årsresultat</t>
  </si>
  <si>
    <t>Konto i regnskapet</t>
  </si>
  <si>
    <t>Inntekter</t>
  </si>
  <si>
    <t>Budsjett 2024</t>
  </si>
  <si>
    <t>Regnskap 2023</t>
  </si>
  <si>
    <t>Regnskap 2022</t>
  </si>
  <si>
    <t>Budsjett 2022</t>
  </si>
  <si>
    <t>Regnskap 2021</t>
  </si>
  <si>
    <t>Budsjett 2021</t>
  </si>
  <si>
    <t>Regnskap 2020</t>
  </si>
  <si>
    <t>Budsjett 2020</t>
  </si>
  <si>
    <t>Regnskap 2019</t>
  </si>
  <si>
    <t>Budsjett 2019</t>
  </si>
  <si>
    <t xml:space="preserve"> Budsjett 2018</t>
  </si>
  <si>
    <t>Regnskap 2017</t>
  </si>
  <si>
    <t xml:space="preserve"> Budsjett 2017</t>
  </si>
  <si>
    <t>Regnskap 2016</t>
  </si>
  <si>
    <t>budsjett 2016</t>
  </si>
  <si>
    <t>Regnskap 2015</t>
  </si>
  <si>
    <t>Budsjett 2015</t>
  </si>
  <si>
    <t>Tildelt mva-kompensasjon</t>
  </si>
  <si>
    <t>Differanse inntektsfordeling</t>
  </si>
  <si>
    <t>Motkonto</t>
  </si>
  <si>
    <t>Avskrivninger på maskiner</t>
  </si>
  <si>
    <t>Internet</t>
  </si>
  <si>
    <t>Opphold etter regning</t>
  </si>
  <si>
    <t>Annen salgskostnad</t>
  </si>
  <si>
    <t>Opprydding hovedbok</t>
  </si>
  <si>
    <t>Rente og Finansinntekt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</si>
</sst>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kr&quot;\ #,##0.00;[Red]\-&quot;kr&quot;\ #,##0.00"/>
    <numFmt numFmtId="164" formatCode="_-&quot;kr&quot;\ * #,##0.00_-;\-&quot;kr&quot;\ * #,##0.00_-;_-&quot;kr&quot;\ * &quot;-&quot;??_-;_-@"/>
    <numFmt numFmtId="165" formatCode="#,##0.00\ [$kr-414]"/>
    <numFmt numFmtId="166" formatCode="_-[$kr-414]\ * #,##0.00_-;\-[$kr-414]\ * #,##0.00_-;_-[$kr-414]\ * &quot;-&quot;??_-;_-@"/>
    <numFmt numFmtId="167" formatCode="#,##0.00&quot; &quot;[$kr-414]"/>
    <numFmt numFmtId="168" formatCode="&quot;kr&quot;\ #,##0.00;[Red]&quot;kr&quot;\ #,##0.00"/>
    <numFmt numFmtId="169" formatCode="&quot;NOK&quot;\ #,##0.00;[Red]&quot;NOK&quot;\ #,##0.00"/>
  </numFmts>
  <fonts count="27"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2C3E50"/>
      <name val="Arial"/>
    </font>
    <font>
      <sz val="11"/>
      <color theme="1"/>
      <name val="Arial"/>
    </font>
    <font>
      <sz val="11"/>
      <color theme="1"/>
      <name val="&quot;Helvetica Neue&quot;"/>
    </font>
    <font>
      <b/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theme="1"/>
      <name val="Calibri"/>
    </font>
    <font>
      <sz val="10"/>
      <color theme="1"/>
      <name val="Helvetica Neue"/>
    </font>
    <font>
      <b/>
      <sz val="11"/>
      <color theme="1"/>
      <name val="Arial"/>
    </font>
    <font>
      <sz val="12"/>
      <color theme="1"/>
      <name val="Calibri"/>
    </font>
    <font>
      <sz val="11"/>
      <color theme="1"/>
      <name val="Arial"/>
    </font>
    <font>
      <b/>
      <sz val="11"/>
      <color rgb="FF000000"/>
      <name val="Calibri"/>
    </font>
    <font>
      <b/>
      <sz val="11"/>
      <color rgb="FF7E3794"/>
      <name val="Inconsolata"/>
    </font>
    <font>
      <b/>
      <sz val="12"/>
      <color rgb="FF000000"/>
      <name val="Arial"/>
    </font>
    <font>
      <b/>
      <sz val="12"/>
      <color rgb="FF000000"/>
      <name val="Calibri"/>
    </font>
    <font>
      <b/>
      <sz val="11"/>
      <color rgb="FF2C3E50"/>
      <name val="Arial"/>
    </font>
    <font>
      <sz val="11"/>
      <color rgb="FF000000"/>
      <name val="Calibri"/>
    </font>
    <font>
      <sz val="11"/>
      <color rgb="FF2C3E50"/>
      <name val="Arial"/>
    </font>
    <font>
      <sz val="11"/>
      <color rgb="FFC53929"/>
      <name val="Arial"/>
    </font>
    <font>
      <sz val="12"/>
      <color rgb="FFFF0000"/>
      <name val="Calibri"/>
    </font>
    <font>
      <sz val="11"/>
      <color rgb="FFFF0000"/>
      <name val="Calibri"/>
    </font>
    <font>
      <b/>
      <sz val="11"/>
      <color rgb="FFC53929"/>
      <name val="Arial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E7E6E6"/>
        <bgColor rgb="FFE7E6E6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164" fontId="3" fillId="0" borderId="3" xfId="0" applyNumberFormat="1" applyFont="1" applyBorder="1"/>
    <xf numFmtId="164" fontId="3" fillId="0" borderId="2" xfId="0" applyNumberFormat="1" applyFont="1" applyBorder="1"/>
    <xf numFmtId="165" fontId="4" fillId="0" borderId="0" xfId="0" applyNumberFormat="1" applyFont="1"/>
    <xf numFmtId="0" fontId="4" fillId="0" borderId="0" xfId="0" applyFont="1"/>
    <xf numFmtId="0" fontId="5" fillId="2" borderId="1" xfId="0" applyFont="1" applyFill="1" applyBorder="1"/>
    <xf numFmtId="166" fontId="3" fillId="0" borderId="4" xfId="0" applyNumberFormat="1" applyFont="1" applyBorder="1"/>
    <xf numFmtId="166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5" xfId="0" applyNumberFormat="1" applyFont="1" applyBorder="1"/>
    <xf numFmtId="164" fontId="3" fillId="3" borderId="2" xfId="0" applyNumberFormat="1" applyFont="1" applyFill="1" applyBorder="1" applyAlignment="1">
      <alignment horizontal="right"/>
    </xf>
    <xf numFmtId="167" fontId="6" fillId="3" borderId="6" xfId="0" applyNumberFormat="1" applyFont="1" applyFill="1" applyBorder="1" applyAlignment="1">
      <alignment horizontal="right"/>
    </xf>
    <xf numFmtId="164" fontId="3" fillId="0" borderId="7" xfId="0" applyNumberFormat="1" applyFont="1" applyBorder="1"/>
    <xf numFmtId="164" fontId="3" fillId="0" borderId="4" xfId="0" applyNumberFormat="1" applyFont="1" applyBorder="1"/>
    <xf numFmtId="165" fontId="4" fillId="0" borderId="4" xfId="0" applyNumberFormat="1" applyFont="1" applyBorder="1"/>
    <xf numFmtId="164" fontId="3" fillId="0" borderId="0" xfId="0" applyNumberFormat="1" applyFont="1"/>
    <xf numFmtId="164" fontId="3" fillId="3" borderId="5" xfId="0" applyNumberFormat="1" applyFont="1" applyFill="1" applyBorder="1"/>
    <xf numFmtId="167" fontId="7" fillId="0" borderId="6" xfId="0" applyNumberFormat="1" applyFont="1" applyBorder="1"/>
    <xf numFmtId="0" fontId="4" fillId="0" borderId="7" xfId="0" applyFont="1" applyBorder="1"/>
    <xf numFmtId="0" fontId="4" fillId="0" borderId="4" xfId="0" applyFont="1" applyBorder="1"/>
    <xf numFmtId="164" fontId="3" fillId="3" borderId="5" xfId="0" applyNumberFormat="1" applyFont="1" applyFill="1" applyBorder="1" applyAlignment="1">
      <alignment horizontal="right"/>
    </xf>
    <xf numFmtId="167" fontId="8" fillId="0" borderId="6" xfId="0" applyNumberFormat="1" applyFont="1" applyBorder="1" applyAlignment="1">
      <alignment horizontal="right"/>
    </xf>
    <xf numFmtId="165" fontId="5" fillId="0" borderId="0" xfId="0" applyNumberFormat="1" applyFont="1"/>
    <xf numFmtId="167" fontId="8" fillId="3" borderId="6" xfId="0" applyNumberFormat="1" applyFont="1" applyFill="1" applyBorder="1" applyAlignment="1">
      <alignment horizontal="right"/>
    </xf>
    <xf numFmtId="167" fontId="7" fillId="0" borderId="8" xfId="0" applyNumberFormat="1" applyFont="1" applyBorder="1"/>
    <xf numFmtId="0" fontId="9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4" fontId="9" fillId="0" borderId="10" xfId="0" applyNumberFormat="1" applyFont="1" applyBorder="1"/>
    <xf numFmtId="164" fontId="9" fillId="3" borderId="11" xfId="0" applyNumberFormat="1" applyFont="1" applyFill="1" applyBorder="1"/>
    <xf numFmtId="164" fontId="9" fillId="0" borderId="12" xfId="0" applyNumberFormat="1" applyFont="1" applyBorder="1"/>
    <xf numFmtId="164" fontId="9" fillId="0" borderId="13" xfId="0" applyNumberFormat="1" applyFont="1" applyBorder="1"/>
    <xf numFmtId="164" fontId="9" fillId="0" borderId="14" xfId="0" applyNumberFormat="1" applyFont="1" applyBorder="1"/>
    <xf numFmtId="165" fontId="10" fillId="0" borderId="15" xfId="0" applyNumberFormat="1" applyFont="1" applyBorder="1"/>
    <xf numFmtId="165" fontId="10" fillId="0" borderId="13" xfId="0" applyNumberFormat="1" applyFont="1" applyBorder="1"/>
    <xf numFmtId="165" fontId="4" fillId="0" borderId="12" xfId="0" applyNumberFormat="1" applyFont="1" applyBorder="1"/>
    <xf numFmtId="165" fontId="11" fillId="0" borderId="1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4" fontId="3" fillId="0" borderId="1" xfId="0" applyNumberFormat="1" applyFont="1" applyBorder="1"/>
    <xf numFmtId="164" fontId="3" fillId="0" borderId="8" xfId="0" applyNumberFormat="1" applyFont="1" applyBorder="1"/>
    <xf numFmtId="165" fontId="4" fillId="0" borderId="8" xfId="0" applyNumberFormat="1" applyFont="1" applyBorder="1"/>
    <xf numFmtId="0" fontId="5" fillId="0" borderId="8" xfId="0" applyFont="1" applyBorder="1"/>
    <xf numFmtId="0" fontId="3" fillId="0" borderId="1" xfId="0" applyFont="1" applyBorder="1"/>
    <xf numFmtId="165" fontId="4" fillId="0" borderId="16" xfId="0" applyNumberFormat="1" applyFont="1" applyBorder="1"/>
    <xf numFmtId="167" fontId="12" fillId="4" borderId="17" xfId="0" applyNumberFormat="1" applyFont="1" applyFill="1" applyBorder="1"/>
    <xf numFmtId="0" fontId="9" fillId="0" borderId="18" xfId="0" applyFont="1" applyBorder="1" applyAlignment="1">
      <alignment horizontal="center" vertical="center"/>
    </xf>
    <xf numFmtId="164" fontId="9" fillId="0" borderId="19" xfId="0" applyNumberFormat="1" applyFont="1" applyBorder="1"/>
    <xf numFmtId="164" fontId="9" fillId="0" borderId="11" xfId="0" applyNumberFormat="1" applyFont="1" applyBorder="1"/>
    <xf numFmtId="165" fontId="10" fillId="0" borderId="19" xfId="0" applyNumberFormat="1" applyFont="1" applyBorder="1"/>
    <xf numFmtId="165" fontId="4" fillId="0" borderId="19" xfId="0" applyNumberFormat="1" applyFont="1" applyBorder="1"/>
    <xf numFmtId="0" fontId="5" fillId="0" borderId="10" xfId="0" applyFont="1" applyBorder="1"/>
    <xf numFmtId="0" fontId="9" fillId="0" borderId="10" xfId="0" applyFont="1" applyBorder="1"/>
    <xf numFmtId="0" fontId="13" fillId="0" borderId="1" xfId="0" applyFont="1" applyBorder="1"/>
    <xf numFmtId="0" fontId="14" fillId="0" borderId="8" xfId="0" applyFont="1" applyBorder="1"/>
    <xf numFmtId="0" fontId="5" fillId="0" borderId="1" xfId="0" applyFont="1" applyBorder="1"/>
    <xf numFmtId="0" fontId="15" fillId="0" borderId="0" xfId="0" applyFont="1" applyAlignment="1">
      <alignment horizontal="right"/>
    </xf>
    <xf numFmtId="8" fontId="15" fillId="0" borderId="4" xfId="0" applyNumberFormat="1" applyFont="1" applyBorder="1"/>
    <xf numFmtId="164" fontId="3" fillId="0" borderId="19" xfId="0" applyNumberFormat="1" applyFont="1" applyBorder="1"/>
    <xf numFmtId="0" fontId="13" fillId="0" borderId="18" xfId="0" applyFont="1" applyBorder="1"/>
    <xf numFmtId="0" fontId="14" fillId="0" borderId="9" xfId="0" applyFont="1" applyBorder="1"/>
    <xf numFmtId="164" fontId="3" fillId="0" borderId="14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5" fontId="10" fillId="0" borderId="12" xfId="0" applyNumberFormat="1" applyFont="1" applyBorder="1"/>
    <xf numFmtId="0" fontId="5" fillId="0" borderId="14" xfId="0" applyFont="1" applyBorder="1"/>
    <xf numFmtId="0" fontId="3" fillId="0" borderId="4" xfId="0" applyFont="1" applyBorder="1"/>
    <xf numFmtId="167" fontId="6" fillId="0" borderId="20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8" fontId="3" fillId="0" borderId="4" xfId="0" applyNumberFormat="1" applyFont="1" applyBorder="1"/>
    <xf numFmtId="0" fontId="3" fillId="3" borderId="5" xfId="0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21" xfId="0" applyNumberFormat="1" applyFont="1" applyBorder="1"/>
    <xf numFmtId="164" fontId="9" fillId="3" borderId="5" xfId="0" applyNumberFormat="1" applyFont="1" applyFill="1" applyBorder="1"/>
    <xf numFmtId="165" fontId="10" fillId="0" borderId="4" xfId="0" applyNumberFormat="1" applyFont="1" applyBorder="1"/>
    <xf numFmtId="164" fontId="9" fillId="0" borderId="5" xfId="0" applyNumberFormat="1" applyFont="1" applyBorder="1"/>
    <xf numFmtId="165" fontId="11" fillId="0" borderId="10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12" xfId="0" applyFont="1" applyBorder="1"/>
    <xf numFmtId="165" fontId="5" fillId="0" borderId="10" xfId="0" applyNumberFormat="1" applyFont="1" applyBorder="1"/>
    <xf numFmtId="0" fontId="16" fillId="0" borderId="9" xfId="0" applyFont="1" applyBorder="1"/>
    <xf numFmtId="0" fontId="3" fillId="0" borderId="13" xfId="0" applyFont="1" applyBorder="1"/>
    <xf numFmtId="0" fontId="9" fillId="0" borderId="12" xfId="0" applyFont="1" applyBorder="1" applyAlignment="1">
      <alignment horizontal="center" vertical="center"/>
    </xf>
    <xf numFmtId="165" fontId="4" fillId="0" borderId="22" xfId="0" applyNumberFormat="1" applyFont="1" applyBorder="1"/>
    <xf numFmtId="0" fontId="9" fillId="0" borderId="18" xfId="0" applyFont="1" applyBorder="1" applyAlignment="1">
      <alignment horizontal="center"/>
    </xf>
    <xf numFmtId="0" fontId="3" fillId="0" borderId="14" xfId="0" applyFont="1" applyBorder="1"/>
    <xf numFmtId="165" fontId="11" fillId="0" borderId="23" xfId="0" applyNumberFormat="1" applyFont="1" applyBorder="1"/>
    <xf numFmtId="0" fontId="5" fillId="0" borderId="0" xfId="0" applyFont="1"/>
    <xf numFmtId="164" fontId="9" fillId="0" borderId="0" xfId="0" applyNumberFormat="1" applyFont="1"/>
    <xf numFmtId="165" fontId="17" fillId="3" borderId="10" xfId="0" applyNumberFormat="1" applyFont="1" applyFill="1" applyBorder="1"/>
    <xf numFmtId="165" fontId="3" fillId="0" borderId="0" xfId="0" applyNumberFormat="1" applyFont="1"/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5" fillId="0" borderId="15" xfId="0" applyFont="1" applyBorder="1"/>
    <xf numFmtId="0" fontId="5" fillId="0" borderId="25" xfId="0" applyFont="1" applyBorder="1"/>
    <xf numFmtId="0" fontId="18" fillId="0" borderId="0" xfId="0" applyFont="1"/>
    <xf numFmtId="164" fontId="19" fillId="0" borderId="0" xfId="0" applyNumberFormat="1" applyFont="1"/>
    <xf numFmtId="168" fontId="13" fillId="0" borderId="2" xfId="0" applyNumberFormat="1" applyFont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20" fillId="0" borderId="2" xfId="0" applyFont="1" applyBorder="1" applyAlignment="1">
      <alignment vertical="top"/>
    </xf>
    <xf numFmtId="0" fontId="19" fillId="0" borderId="2" xfId="0" applyFont="1" applyBorder="1"/>
    <xf numFmtId="0" fontId="3" fillId="0" borderId="0" xfId="0" applyFont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165" fontId="5" fillId="0" borderId="26" xfId="0" applyNumberFormat="1" applyFont="1" applyBorder="1"/>
    <xf numFmtId="165" fontId="5" fillId="0" borderId="27" xfId="0" applyNumberFormat="1" applyFont="1" applyBorder="1"/>
    <xf numFmtId="165" fontId="5" fillId="0" borderId="28" xfId="0" applyNumberFormat="1" applyFont="1" applyBorder="1"/>
    <xf numFmtId="0" fontId="3" fillId="0" borderId="2" xfId="0" applyFont="1" applyBorder="1"/>
    <xf numFmtId="0" fontId="21" fillId="0" borderId="0" xfId="0" applyFont="1"/>
    <xf numFmtId="168" fontId="22" fillId="5" borderId="29" xfId="0" applyNumberFormat="1" applyFont="1" applyFill="1" applyBorder="1"/>
    <xf numFmtId="168" fontId="22" fillId="0" borderId="0" xfId="0" applyNumberFormat="1" applyFont="1"/>
    <xf numFmtId="165" fontId="15" fillId="0" borderId="0" xfId="0" applyNumberFormat="1" applyFont="1"/>
    <xf numFmtId="165" fontId="22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/>
    </xf>
    <xf numFmtId="169" fontId="21" fillId="0" borderId="0" xfId="0" applyNumberFormat="1" applyFont="1"/>
    <xf numFmtId="165" fontId="15" fillId="0" borderId="0" xfId="0" applyNumberFormat="1" applyFont="1" applyAlignment="1">
      <alignment horizontal="right"/>
    </xf>
    <xf numFmtId="0" fontId="3" fillId="5" borderId="29" xfId="0" applyFont="1" applyFill="1" applyBorder="1"/>
    <xf numFmtId="164" fontId="14" fillId="0" borderId="2" xfId="0" applyNumberFormat="1" applyFont="1" applyBorder="1"/>
    <xf numFmtId="164" fontId="24" fillId="0" borderId="2" xfId="0" applyNumberFormat="1" applyFont="1" applyBorder="1"/>
    <xf numFmtId="169" fontId="3" fillId="0" borderId="0" xfId="0" applyNumberFormat="1" applyFont="1"/>
    <xf numFmtId="0" fontId="15" fillId="0" borderId="0" xfId="0" applyFont="1"/>
    <xf numFmtId="168" fontId="22" fillId="5" borderId="30" xfId="0" applyNumberFormat="1" applyFont="1" applyFill="1" applyBorder="1"/>
    <xf numFmtId="168" fontId="22" fillId="0" borderId="1" xfId="0" applyNumberFormat="1" applyFont="1" applyBorder="1"/>
    <xf numFmtId="165" fontId="15" fillId="0" borderId="1" xfId="0" applyNumberFormat="1" applyFont="1" applyBorder="1"/>
    <xf numFmtId="165" fontId="22" fillId="0" borderId="1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0" fontId="3" fillId="0" borderId="3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165" fontId="4" fillId="0" borderId="24" xfId="0" applyNumberFormat="1" applyFont="1" applyBorder="1"/>
    <xf numFmtId="165" fontId="4" fillId="0" borderId="32" xfId="0" applyNumberFormat="1" applyFont="1" applyBorder="1"/>
    <xf numFmtId="165" fontId="3" fillId="0" borderId="33" xfId="0" applyNumberFormat="1" applyFont="1" applyBorder="1" applyAlignment="1">
      <alignment horizontal="left" vertical="center"/>
    </xf>
    <xf numFmtId="165" fontId="5" fillId="0" borderId="15" xfId="0" applyNumberFormat="1" applyFont="1" applyBorder="1"/>
    <xf numFmtId="165" fontId="5" fillId="0" borderId="14" xfId="0" applyNumberFormat="1" applyFont="1" applyBorder="1"/>
    <xf numFmtId="164" fontId="3" fillId="0" borderId="18" xfId="0" applyNumberFormat="1" applyFont="1" applyBorder="1"/>
    <xf numFmtId="164" fontId="3" fillId="0" borderId="34" xfId="0" applyNumberFormat="1" applyFont="1" applyBorder="1"/>
    <xf numFmtId="169" fontId="3" fillId="0" borderId="24" xfId="0" applyNumberFormat="1" applyFont="1" applyBorder="1"/>
    <xf numFmtId="168" fontId="15" fillId="5" borderId="2" xfId="0" applyNumberFormat="1" applyFont="1" applyFill="1" applyBorder="1"/>
    <xf numFmtId="168" fontId="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20" fillId="0" borderId="2" xfId="0" applyNumberFormat="1" applyFont="1" applyBorder="1" applyAlignment="1">
      <alignment horizontal="right"/>
    </xf>
    <xf numFmtId="168" fontId="13" fillId="5" borderId="29" xfId="0" applyNumberFormat="1" applyFont="1" applyFill="1" applyBorder="1"/>
    <xf numFmtId="168" fontId="9" fillId="0" borderId="0" xfId="0" applyNumberFormat="1" applyFont="1"/>
    <xf numFmtId="165" fontId="13" fillId="0" borderId="0" xfId="0" applyNumberFormat="1" applyFont="1"/>
    <xf numFmtId="165" fontId="5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165" fontId="4" fillId="0" borderId="36" xfId="0" applyNumberFormat="1" applyFont="1" applyBorder="1"/>
    <xf numFmtId="165" fontId="3" fillId="0" borderId="31" xfId="0" applyNumberFormat="1" applyFont="1" applyBorder="1" applyAlignment="1">
      <alignment horizontal="left" vertical="center"/>
    </xf>
    <xf numFmtId="165" fontId="3" fillId="0" borderId="36" xfId="0" applyNumberFormat="1" applyFont="1" applyBorder="1" applyAlignment="1">
      <alignment horizontal="left" vertical="center"/>
    </xf>
    <xf numFmtId="164" fontId="3" fillId="4" borderId="2" xfId="0" applyNumberFormat="1" applyFont="1" applyFill="1" applyBorder="1"/>
    <xf numFmtId="168" fontId="22" fillId="5" borderId="29" xfId="0" applyNumberFormat="1" applyFont="1" applyFill="1" applyBorder="1" applyAlignment="1">
      <alignment horizontal="right"/>
    </xf>
    <xf numFmtId="168" fontId="22" fillId="0" borderId="0" xfId="0" applyNumberFormat="1" applyFont="1" applyAlignment="1">
      <alignment horizontal="right"/>
    </xf>
    <xf numFmtId="168" fontId="22" fillId="0" borderId="0" xfId="0" applyNumberFormat="1" applyFont="1" applyAlignment="1">
      <alignment horizontal="left"/>
    </xf>
    <xf numFmtId="165" fontId="5" fillId="0" borderId="37" xfId="0" applyNumberFormat="1" applyFont="1" applyBorder="1"/>
    <xf numFmtId="165" fontId="15" fillId="0" borderId="1" xfId="0" applyNumberFormat="1" applyFont="1" applyBorder="1" applyAlignment="1">
      <alignment horizontal="right"/>
    </xf>
    <xf numFmtId="164" fontId="3" fillId="0" borderId="38" xfId="0" applyNumberFormat="1" applyFont="1" applyBorder="1"/>
    <xf numFmtId="164" fontId="3" fillId="4" borderId="39" xfId="0" applyNumberFormat="1" applyFont="1" applyFill="1" applyBorder="1"/>
    <xf numFmtId="168" fontId="13" fillId="5" borderId="30" xfId="0" applyNumberFormat="1" applyFont="1" applyFill="1" applyBorder="1"/>
    <xf numFmtId="168" fontId="9" fillId="0" borderId="1" xfId="0" applyNumberFormat="1" applyFont="1" applyBorder="1"/>
    <xf numFmtId="165" fontId="13" fillId="0" borderId="1" xfId="0" applyNumberFormat="1" applyFont="1" applyBorder="1" applyAlignment="1">
      <alignment horizontal="right"/>
    </xf>
    <xf numFmtId="165" fontId="20" fillId="0" borderId="1" xfId="0" applyNumberFormat="1" applyFont="1" applyBorder="1" applyAlignment="1">
      <alignment horizontal="right"/>
    </xf>
    <xf numFmtId="0" fontId="5" fillId="0" borderId="7" xfId="0" applyFont="1" applyBorder="1"/>
    <xf numFmtId="0" fontId="20" fillId="0" borderId="1" xfId="0" applyFont="1" applyBorder="1"/>
    <xf numFmtId="0" fontId="14" fillId="0" borderId="1" xfId="0" applyFont="1" applyBorder="1"/>
    <xf numFmtId="165" fontId="14" fillId="0" borderId="0" xfId="0" applyNumberFormat="1" applyFont="1"/>
    <xf numFmtId="8" fontId="22" fillId="0" borderId="0" xfId="0" applyNumberFormat="1" applyFont="1"/>
    <xf numFmtId="165" fontId="22" fillId="0" borderId="31" xfId="0" applyNumberFormat="1" applyFont="1" applyBorder="1"/>
    <xf numFmtId="165" fontId="22" fillId="0" borderId="36" xfId="0" applyNumberFormat="1" applyFont="1" applyBorder="1"/>
    <xf numFmtId="165" fontId="22" fillId="0" borderId="7" xfId="0" applyNumberFormat="1" applyFont="1" applyBorder="1"/>
    <xf numFmtId="165" fontId="22" fillId="0" borderId="0" xfId="0" applyNumberFormat="1" applyFont="1"/>
    <xf numFmtId="0" fontId="20" fillId="0" borderId="3" xfId="0" applyFont="1" applyBorder="1"/>
    <xf numFmtId="0" fontId="14" fillId="0" borderId="32" xfId="0" applyFont="1" applyBorder="1"/>
    <xf numFmtId="165" fontId="14" fillId="0" borderId="2" xfId="0" applyNumberFormat="1" applyFont="1" applyBorder="1"/>
    <xf numFmtId="165" fontId="14" fillId="0" borderId="32" xfId="0" applyNumberFormat="1" applyFont="1" applyBorder="1"/>
    <xf numFmtId="165" fontId="5" fillId="0" borderId="18" xfId="0" applyNumberFormat="1" applyFont="1" applyBorder="1"/>
    <xf numFmtId="165" fontId="5" fillId="0" borderId="25" xfId="0" applyNumberFormat="1" applyFont="1" applyBorder="1"/>
    <xf numFmtId="0" fontId="5" fillId="0" borderId="4" xfId="0" applyFont="1" applyBorder="1"/>
    <xf numFmtId="168" fontId="13" fillId="0" borderId="2" xfId="0" applyNumberFormat="1" applyFont="1" applyBorder="1"/>
    <xf numFmtId="168" fontId="13" fillId="5" borderId="2" xfId="0" applyNumberFormat="1" applyFont="1" applyFill="1" applyBorder="1"/>
    <xf numFmtId="168" fontId="9" fillId="0" borderId="2" xfId="0" applyNumberFormat="1" applyFont="1" applyBorder="1"/>
    <xf numFmtId="168" fontId="15" fillId="5" borderId="29" xfId="0" applyNumberFormat="1" applyFont="1" applyFill="1" applyBorder="1"/>
    <xf numFmtId="168" fontId="3" fillId="0" borderId="0" xfId="0" applyNumberFormat="1" applyFont="1"/>
    <xf numFmtId="0" fontId="9" fillId="0" borderId="0" xfId="0" applyFont="1" applyAlignment="1">
      <alignment horizontal="center" vertical="center"/>
    </xf>
    <xf numFmtId="165" fontId="5" fillId="0" borderId="40" xfId="0" applyNumberFormat="1" applyFont="1" applyBorder="1"/>
    <xf numFmtId="165" fontId="5" fillId="0" borderId="41" xfId="0" applyNumberFormat="1" applyFont="1" applyBorder="1"/>
    <xf numFmtId="164" fontId="3" fillId="6" borderId="2" xfId="0" applyNumberFormat="1" applyFont="1" applyFill="1" applyBorder="1"/>
    <xf numFmtId="0" fontId="5" fillId="0" borderId="0" xfId="0" applyFont="1" applyAlignment="1">
      <alignment horizontal="center"/>
    </xf>
    <xf numFmtId="165" fontId="5" fillId="0" borderId="7" xfId="0" applyNumberFormat="1" applyFont="1" applyBorder="1"/>
    <xf numFmtId="0" fontId="3" fillId="0" borderId="3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2" xfId="0" applyNumberFormat="1" applyFont="1" applyBorder="1" applyAlignment="1">
      <alignment horizontal="center" vertical="center"/>
    </xf>
    <xf numFmtId="165" fontId="5" fillId="0" borderId="42" xfId="0" applyNumberFormat="1" applyFont="1" applyBorder="1"/>
    <xf numFmtId="165" fontId="5" fillId="0" borderId="2" xfId="0" applyNumberFormat="1" applyFont="1" applyBorder="1"/>
    <xf numFmtId="165" fontId="5" fillId="0" borderId="32" xfId="0" applyNumberFormat="1" applyFont="1" applyBorder="1"/>
    <xf numFmtId="164" fontId="3" fillId="0" borderId="10" xfId="0" applyNumberFormat="1" applyFont="1" applyBorder="1"/>
    <xf numFmtId="164" fontId="3" fillId="0" borderId="23" xfId="0" applyNumberFormat="1" applyFont="1" applyBorder="1"/>
    <xf numFmtId="165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8" fontId="15" fillId="5" borderId="30" xfId="0" applyNumberFormat="1" applyFont="1" applyFill="1" applyBorder="1"/>
    <xf numFmtId="168" fontId="15" fillId="0" borderId="1" xfId="0" applyNumberFormat="1" applyFont="1" applyBorder="1"/>
    <xf numFmtId="0" fontId="3" fillId="0" borderId="32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25" xfId="0" applyNumberFormat="1" applyFont="1" applyBorder="1"/>
    <xf numFmtId="168" fontId="3" fillId="0" borderId="1" xfId="0" applyNumberFormat="1" applyFont="1" applyBorder="1"/>
    <xf numFmtId="165" fontId="4" fillId="0" borderId="1" xfId="0" applyNumberFormat="1" applyFont="1" applyBorder="1"/>
    <xf numFmtId="165" fontId="5" fillId="0" borderId="43" xfId="0" applyNumberFormat="1" applyFont="1" applyBorder="1"/>
    <xf numFmtId="165" fontId="5" fillId="0" borderId="5" xfId="0" applyNumberFormat="1" applyFont="1" applyBorder="1"/>
    <xf numFmtId="165" fontId="5" fillId="0" borderId="1" xfId="0" applyNumberFormat="1" applyFont="1" applyBorder="1"/>
    <xf numFmtId="164" fontId="25" fillId="0" borderId="14" xfId="0" applyNumberFormat="1" applyFont="1" applyBorder="1"/>
    <xf numFmtId="165" fontId="26" fillId="0" borderId="1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28" xfId="0" applyNumberFormat="1" applyFont="1" applyBorder="1" applyAlignment="1">
      <alignment horizontal="right"/>
    </xf>
    <xf numFmtId="164" fontId="10" fillId="0" borderId="14" xfId="0" applyNumberFormat="1" applyFont="1" applyBorder="1"/>
    <xf numFmtId="0" fontId="2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00"/>
  <sheetViews>
    <sheetView tabSelected="1" workbookViewId="0">
      <pane xSplit="3" ySplit="1" topLeftCell="D101" activePane="bottomRight" state="frozen"/>
      <selection pane="topRight" activeCell="D1" sqref="D1"/>
      <selection pane="bottomLeft" activeCell="A2" sqref="A2"/>
      <selection pane="bottomRight" activeCell="C123" sqref="C123"/>
    </sheetView>
  </sheetViews>
  <sheetFormatPr baseColWidth="10" defaultColWidth="14.44140625" defaultRowHeight="15" customHeight="1"/>
  <cols>
    <col min="1" max="1" width="18.33203125" customWidth="1"/>
    <col min="2" max="2" width="45.33203125" customWidth="1"/>
    <col min="3" max="3" width="15" customWidth="1"/>
    <col min="4" max="4" width="12.44140625" customWidth="1"/>
    <col min="5" max="5" width="13.5546875" customWidth="1"/>
    <col min="6" max="7" width="13.33203125" customWidth="1"/>
    <col min="8" max="8" width="12.33203125" customWidth="1"/>
    <col min="9" max="10" width="13.5546875" customWidth="1"/>
    <col min="11" max="12" width="13.88671875" customWidth="1"/>
    <col min="13" max="13" width="15" customWidth="1"/>
    <col min="14" max="14" width="13.6640625" customWidth="1"/>
    <col min="15" max="15" width="15.33203125" customWidth="1"/>
    <col min="16" max="16" width="13.5546875" customWidth="1"/>
    <col min="17" max="17" width="16.44140625" customWidth="1"/>
    <col min="18" max="18" width="15" customWidth="1"/>
    <col min="19" max="19" width="15.33203125" customWidth="1"/>
    <col min="20" max="21" width="13.88671875" customWidth="1"/>
    <col min="22" max="22" width="12.5546875" customWidth="1"/>
    <col min="23" max="23" width="13.44140625" customWidth="1"/>
    <col min="24" max="24" width="12.6640625" customWidth="1"/>
    <col min="25" max="25" width="13.88671875" customWidth="1"/>
    <col min="26" max="26" width="12.88671875" customWidth="1"/>
    <col min="27" max="27" width="14.88671875" customWidth="1"/>
    <col min="28" max="28" width="13.6640625" customWidth="1"/>
    <col min="29" max="29" width="13.88671875" customWidth="1"/>
    <col min="30" max="30" width="13.44140625" customWidth="1"/>
    <col min="31" max="32" width="13.5546875" customWidth="1"/>
    <col min="33" max="33" width="13.88671875" customWidth="1"/>
    <col min="34" max="34" width="18.109375" customWidth="1"/>
    <col min="35" max="36" width="18.44140625" customWidth="1"/>
    <col min="37" max="37" width="16.88671875" customWidth="1"/>
    <col min="38" max="38" width="13.5546875" customWidth="1"/>
    <col min="39" max="39" width="13.44140625" customWidth="1"/>
    <col min="40" max="40" width="17.33203125" customWidth="1"/>
    <col min="41" max="41" width="16.6640625" customWidth="1"/>
    <col min="42" max="42" width="17.5546875" customWidth="1"/>
    <col min="43" max="43" width="17.33203125" customWidth="1"/>
    <col min="44" max="44" width="13.6640625" customWidth="1"/>
    <col min="45" max="45" width="13.5546875" customWidth="1"/>
    <col min="46" max="62" width="10.6640625" customWidth="1"/>
  </cols>
  <sheetData>
    <row r="1" spans="1:62" ht="14.4">
      <c r="A1" s="1"/>
      <c r="B1" s="2"/>
      <c r="C1" s="3" t="s">
        <v>156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5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6" t="s">
        <v>26</v>
      </c>
      <c r="AD1" s="4" t="s">
        <v>27</v>
      </c>
      <c r="AE1" s="4" t="s">
        <v>28</v>
      </c>
      <c r="AF1" s="4" t="s">
        <v>29</v>
      </c>
      <c r="AG1" s="7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8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2" ht="14.4">
      <c r="A2" s="10">
        <v>3110</v>
      </c>
      <c r="B2" s="11" t="s">
        <v>41</v>
      </c>
      <c r="C2" s="12">
        <f t="shared" ref="C2:C20" si="0">SUM(D2:AQ2)</f>
        <v>66190</v>
      </c>
      <c r="D2" s="13">
        <v>2000</v>
      </c>
      <c r="E2" s="14">
        <v>5000</v>
      </c>
      <c r="F2" s="15"/>
      <c r="G2" s="16">
        <v>1000</v>
      </c>
      <c r="H2" s="16"/>
      <c r="I2" s="16"/>
      <c r="J2" s="16">
        <v>5000</v>
      </c>
      <c r="K2" s="16"/>
      <c r="L2" s="16"/>
      <c r="M2" s="16">
        <v>5000</v>
      </c>
      <c r="N2" s="16"/>
      <c r="O2" s="16"/>
      <c r="P2" s="17"/>
      <c r="Q2" s="15"/>
      <c r="R2" s="16"/>
      <c r="S2" s="18">
        <v>2000</v>
      </c>
      <c r="T2" s="15"/>
      <c r="U2" s="17"/>
      <c r="V2" s="16"/>
      <c r="W2" s="16"/>
      <c r="X2" s="16">
        <v>7500</v>
      </c>
      <c r="Y2" s="16"/>
      <c r="Z2" s="16"/>
      <c r="AA2" s="16">
        <v>5000</v>
      </c>
      <c r="AB2" s="16">
        <v>1000</v>
      </c>
      <c r="AC2" s="17"/>
      <c r="AD2" s="16"/>
      <c r="AE2" s="16"/>
      <c r="AF2" s="16">
        <v>10000</v>
      </c>
      <c r="AH2" s="16">
        <v>3000</v>
      </c>
      <c r="AI2" s="18"/>
      <c r="AJ2" s="15">
        <v>6000</v>
      </c>
      <c r="AK2" s="18"/>
      <c r="AL2" s="15">
        <v>3000</v>
      </c>
      <c r="AM2" s="18"/>
      <c r="AN2" s="15">
        <v>10000</v>
      </c>
      <c r="AO2" s="18">
        <v>690</v>
      </c>
      <c r="AP2" s="15"/>
      <c r="AQ2" s="16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2" ht="14.4">
      <c r="A3" s="10">
        <v>3120</v>
      </c>
      <c r="B3" s="11" t="s">
        <v>42</v>
      </c>
      <c r="C3" s="4">
        <f t="shared" si="0"/>
        <v>8000</v>
      </c>
      <c r="D3" s="19"/>
      <c r="E3" s="20"/>
      <c r="F3" s="15"/>
      <c r="G3" s="16"/>
      <c r="H3" s="16"/>
      <c r="I3" s="16"/>
      <c r="J3" s="16"/>
      <c r="K3" s="16"/>
      <c r="L3" s="16"/>
      <c r="M3" s="16"/>
      <c r="N3" s="16"/>
      <c r="O3" s="16"/>
      <c r="P3" s="17"/>
      <c r="Q3" s="15"/>
      <c r="R3" s="16"/>
      <c r="S3" s="18"/>
      <c r="T3" s="15"/>
      <c r="U3" s="17"/>
      <c r="V3" s="16"/>
      <c r="W3" s="16"/>
      <c r="X3" s="16">
        <v>8000</v>
      </c>
      <c r="Y3" s="16"/>
      <c r="Z3" s="16"/>
      <c r="AA3" s="16"/>
      <c r="AB3" s="16"/>
      <c r="AC3" s="17"/>
      <c r="AD3" s="16"/>
      <c r="AE3" s="16"/>
      <c r="AF3" s="16"/>
      <c r="AH3" s="16"/>
      <c r="AI3" s="18"/>
      <c r="AJ3" s="15"/>
      <c r="AK3" s="18"/>
      <c r="AL3" s="15"/>
      <c r="AM3" s="18"/>
      <c r="AN3" s="15"/>
      <c r="AO3" s="18"/>
      <c r="AP3" s="15"/>
      <c r="AQ3" s="16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ht="14.4">
      <c r="A4" s="10">
        <v>3400</v>
      </c>
      <c r="B4" s="11" t="s">
        <v>43</v>
      </c>
      <c r="C4" s="4">
        <f t="shared" si="0"/>
        <v>2350000</v>
      </c>
      <c r="D4" s="19"/>
      <c r="E4" s="20"/>
      <c r="F4" s="15"/>
      <c r="G4" s="16"/>
      <c r="H4" s="16"/>
      <c r="I4" s="16"/>
      <c r="J4" s="16"/>
      <c r="K4" s="16"/>
      <c r="L4" s="16"/>
      <c r="M4" s="16"/>
      <c r="N4" s="16"/>
      <c r="O4" s="16"/>
      <c r="P4" s="17">
        <v>2320000</v>
      </c>
      <c r="Q4" s="15"/>
      <c r="R4" s="16"/>
      <c r="S4" s="18"/>
      <c r="T4" s="21"/>
      <c r="U4" s="17"/>
      <c r="V4" s="16"/>
      <c r="W4" s="16"/>
      <c r="X4" s="16"/>
      <c r="Y4" s="16"/>
      <c r="Z4" s="16"/>
      <c r="AA4" s="16"/>
      <c r="AB4" s="16"/>
      <c r="AC4" s="17"/>
      <c r="AD4" s="16"/>
      <c r="AE4" s="16"/>
      <c r="AF4" s="16">
        <v>30000</v>
      </c>
      <c r="AH4" s="16"/>
      <c r="AI4" s="18"/>
      <c r="AJ4" s="15"/>
      <c r="AK4" s="18"/>
      <c r="AL4" s="15"/>
      <c r="AM4" s="18"/>
      <c r="AN4" s="15"/>
      <c r="AO4" s="18"/>
      <c r="AP4" s="15"/>
      <c r="AQ4" s="16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14.4">
      <c r="A5" s="10">
        <v>3440</v>
      </c>
      <c r="B5" s="11" t="s">
        <v>44</v>
      </c>
      <c r="C5" s="4">
        <f t="shared" si="0"/>
        <v>687400</v>
      </c>
      <c r="D5" s="19"/>
      <c r="E5" s="20"/>
      <c r="F5" s="15"/>
      <c r="G5" s="16"/>
      <c r="H5" s="16">
        <v>8000</v>
      </c>
      <c r="I5" s="16">
        <v>13000</v>
      </c>
      <c r="J5" s="16"/>
      <c r="K5" s="16"/>
      <c r="L5" s="16"/>
      <c r="M5" s="16"/>
      <c r="N5" s="16"/>
      <c r="O5" s="16"/>
      <c r="P5" s="17">
        <v>600000</v>
      </c>
      <c r="Q5" s="15">
        <v>50400</v>
      </c>
      <c r="R5" s="16"/>
      <c r="S5" s="18"/>
      <c r="T5" s="15"/>
      <c r="U5" s="17"/>
      <c r="V5" s="16"/>
      <c r="W5" s="16"/>
      <c r="X5" s="16"/>
      <c r="Y5" s="16"/>
      <c r="Z5" s="16"/>
      <c r="AA5" s="16">
        <v>16000</v>
      </c>
      <c r="AB5" s="16"/>
      <c r="AC5" s="17"/>
      <c r="AD5" s="16"/>
      <c r="AE5" s="16"/>
      <c r="AF5" s="16"/>
      <c r="AH5" s="16"/>
      <c r="AI5" s="18"/>
      <c r="AJ5" s="15"/>
      <c r="AK5" s="18"/>
      <c r="AL5" s="15"/>
      <c r="AM5" s="18"/>
      <c r="AN5" s="15"/>
      <c r="AO5" s="18"/>
      <c r="AP5" s="15"/>
      <c r="AQ5" s="16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62" ht="14.4">
      <c r="A6" s="10">
        <v>3450</v>
      </c>
      <c r="B6" s="11" t="s">
        <v>45</v>
      </c>
      <c r="C6" s="4">
        <f t="shared" si="0"/>
        <v>600000</v>
      </c>
      <c r="D6" s="19"/>
      <c r="E6" s="22"/>
      <c r="F6" s="15"/>
      <c r="G6" s="16"/>
      <c r="H6" s="16"/>
      <c r="I6" s="16"/>
      <c r="J6" s="16"/>
      <c r="K6" s="16"/>
      <c r="L6" s="16"/>
      <c r="M6" s="16"/>
      <c r="N6" s="16"/>
      <c r="O6" s="16"/>
      <c r="P6" s="17">
        <v>600000</v>
      </c>
      <c r="Q6" s="15"/>
      <c r="R6" s="16"/>
      <c r="S6" s="18"/>
      <c r="T6" s="15"/>
      <c r="U6" s="17"/>
      <c r="V6" s="16"/>
      <c r="W6" s="16"/>
      <c r="X6" s="16"/>
      <c r="Y6" s="16"/>
      <c r="Z6" s="16"/>
      <c r="AA6" s="16"/>
      <c r="AB6" s="16"/>
      <c r="AC6" s="17"/>
      <c r="AD6" s="16"/>
      <c r="AE6" s="16"/>
      <c r="AF6" s="16"/>
      <c r="AH6" s="16"/>
      <c r="AI6" s="18"/>
      <c r="AJ6" s="15"/>
      <c r="AK6" s="18"/>
      <c r="AL6" s="15"/>
      <c r="AM6" s="18"/>
      <c r="AN6" s="15"/>
      <c r="AP6" s="15"/>
      <c r="AQ6" s="16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62" ht="14.4">
      <c r="A7" s="10">
        <v>3480</v>
      </c>
      <c r="B7" s="11" t="s">
        <v>46</v>
      </c>
      <c r="C7" s="4">
        <f t="shared" si="0"/>
        <v>0</v>
      </c>
      <c r="D7" s="23">
        <v>0</v>
      </c>
      <c r="E7" s="24">
        <v>42300</v>
      </c>
      <c r="F7" s="15">
        <v>0</v>
      </c>
      <c r="G7" s="16">
        <v>0</v>
      </c>
      <c r="H7" s="16">
        <v>6650</v>
      </c>
      <c r="I7" s="16">
        <v>29000</v>
      </c>
      <c r="J7" s="16">
        <v>27000</v>
      </c>
      <c r="K7" s="16">
        <v>21000</v>
      </c>
      <c r="L7" s="16">
        <v>100000</v>
      </c>
      <c r="M7" s="16">
        <v>84000</v>
      </c>
      <c r="N7" s="16">
        <v>100000</v>
      </c>
      <c r="O7" s="16">
        <v>0</v>
      </c>
      <c r="P7" s="17">
        <v>-1204300</v>
      </c>
      <c r="Q7" s="15">
        <v>100000</v>
      </c>
      <c r="R7" s="16">
        <v>44000</v>
      </c>
      <c r="S7" s="18">
        <v>0</v>
      </c>
      <c r="T7" s="15">
        <v>7600</v>
      </c>
      <c r="U7" s="17">
        <v>0</v>
      </c>
      <c r="V7" s="16">
        <v>0</v>
      </c>
      <c r="W7" s="16">
        <v>0</v>
      </c>
      <c r="X7" s="16">
        <v>0</v>
      </c>
      <c r="Y7" s="16">
        <v>100000</v>
      </c>
      <c r="Z7" s="16">
        <v>0</v>
      </c>
      <c r="AA7" s="16">
        <v>9000</v>
      </c>
      <c r="AB7" s="16">
        <v>0</v>
      </c>
      <c r="AC7" s="17">
        <v>50000</v>
      </c>
      <c r="AD7" s="16">
        <v>83000</v>
      </c>
      <c r="AE7" s="16">
        <v>10000</v>
      </c>
      <c r="AF7" s="16">
        <v>74000</v>
      </c>
      <c r="AH7" s="16">
        <v>0</v>
      </c>
      <c r="AI7" s="18"/>
      <c r="AJ7" s="15">
        <v>57000</v>
      </c>
      <c r="AK7" s="18">
        <v>20000</v>
      </c>
      <c r="AL7" s="15">
        <v>0</v>
      </c>
      <c r="AM7" s="18">
        <v>100000</v>
      </c>
      <c r="AN7" s="15">
        <v>21750</v>
      </c>
      <c r="AO7" s="18">
        <v>18000</v>
      </c>
      <c r="AP7" s="15"/>
      <c r="AQ7" s="16">
        <v>100000</v>
      </c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4.4">
      <c r="A8" s="10">
        <v>3490</v>
      </c>
      <c r="B8" s="11" t="s">
        <v>47</v>
      </c>
      <c r="C8" s="4">
        <f t="shared" si="0"/>
        <v>19700</v>
      </c>
      <c r="D8" s="19"/>
      <c r="E8" s="24">
        <v>26000</v>
      </c>
      <c r="F8" s="15"/>
      <c r="G8" s="16"/>
      <c r="H8" s="16"/>
      <c r="I8" s="16"/>
      <c r="J8" s="16"/>
      <c r="K8" s="16"/>
      <c r="L8" s="16"/>
      <c r="M8" s="16">
        <v>55000</v>
      </c>
      <c r="N8" s="16">
        <v>41000</v>
      </c>
      <c r="O8" s="16">
        <v>83000</v>
      </c>
      <c r="P8" s="17">
        <v>-800000</v>
      </c>
      <c r="Q8" s="15">
        <v>145000</v>
      </c>
      <c r="R8" s="16"/>
      <c r="S8" s="18"/>
      <c r="T8" s="15"/>
      <c r="U8" s="17"/>
      <c r="V8" s="16"/>
      <c r="W8" s="16">
        <v>204000</v>
      </c>
      <c r="X8" s="16"/>
      <c r="Y8" s="16">
        <v>20000</v>
      </c>
      <c r="Z8" s="16"/>
      <c r="AA8" s="16"/>
      <c r="AB8" s="16">
        <v>2000</v>
      </c>
      <c r="AC8" s="17">
        <v>20000</v>
      </c>
      <c r="AD8" s="16"/>
      <c r="AE8" s="16">
        <v>30000</v>
      </c>
      <c r="AF8" s="16">
        <v>8700</v>
      </c>
      <c r="AG8" s="25"/>
      <c r="AH8" s="16">
        <v>5000</v>
      </c>
      <c r="AI8" s="18">
        <v>100000</v>
      </c>
      <c r="AJ8" s="15"/>
      <c r="AK8" s="18"/>
      <c r="AL8" s="15"/>
      <c r="AM8" s="5">
        <v>80000</v>
      </c>
      <c r="AN8" s="15"/>
      <c r="AO8" s="18"/>
      <c r="AP8" s="15"/>
      <c r="AQ8" s="16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2" ht="14.4">
      <c r="A9" s="10">
        <v>3610</v>
      </c>
      <c r="B9" s="11" t="s">
        <v>48</v>
      </c>
      <c r="C9" s="4">
        <f t="shared" si="0"/>
        <v>555000</v>
      </c>
      <c r="D9" s="19"/>
      <c r="E9" s="20"/>
      <c r="F9" s="15"/>
      <c r="G9" s="16"/>
      <c r="H9" s="16"/>
      <c r="I9" s="16"/>
      <c r="J9" s="16"/>
      <c r="K9" s="16"/>
      <c r="L9" s="16"/>
      <c r="M9" s="16"/>
      <c r="N9" s="16"/>
      <c r="O9" s="16"/>
      <c r="P9" s="17"/>
      <c r="Q9" s="15"/>
      <c r="R9" s="16"/>
      <c r="S9" s="18"/>
      <c r="T9" s="15"/>
      <c r="U9" s="17"/>
      <c r="V9" s="16"/>
      <c r="W9" s="16"/>
      <c r="X9" s="16"/>
      <c r="Y9" s="16"/>
      <c r="Z9" s="16">
        <v>225000</v>
      </c>
      <c r="AA9" s="16"/>
      <c r="AB9" s="16"/>
      <c r="AC9" s="17"/>
      <c r="AD9" s="16"/>
      <c r="AE9" s="16"/>
      <c r="AF9" s="16"/>
      <c r="AH9" s="16"/>
      <c r="AI9" s="18">
        <v>330000</v>
      </c>
      <c r="AJ9" s="15"/>
      <c r="AK9" s="18"/>
      <c r="AL9" s="15"/>
      <c r="AM9" s="18"/>
      <c r="AN9" s="15"/>
      <c r="AO9" s="18"/>
      <c r="AP9" s="15"/>
      <c r="AQ9" s="16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ht="14.4">
      <c r="A10" s="10">
        <v>3630</v>
      </c>
      <c r="B10" s="11" t="s">
        <v>49</v>
      </c>
      <c r="C10" s="4">
        <f t="shared" si="0"/>
        <v>10000</v>
      </c>
      <c r="D10" s="19"/>
      <c r="E10" s="20"/>
      <c r="F10" s="15"/>
      <c r="G10" s="16"/>
      <c r="H10" s="16"/>
      <c r="I10" s="16"/>
      <c r="J10" s="16"/>
      <c r="K10" s="16">
        <v>10000</v>
      </c>
      <c r="L10" s="16"/>
      <c r="M10" s="16"/>
      <c r="N10" s="16"/>
      <c r="O10" s="16"/>
      <c r="P10" s="17"/>
      <c r="Q10" s="15"/>
      <c r="R10" s="16"/>
      <c r="S10" s="18"/>
      <c r="T10" s="15"/>
      <c r="U10" s="17"/>
      <c r="V10" s="16"/>
      <c r="W10" s="16"/>
      <c r="X10" s="16"/>
      <c r="Y10" s="16"/>
      <c r="Z10" s="16"/>
      <c r="AA10" s="16"/>
      <c r="AB10" s="16"/>
      <c r="AC10" s="17"/>
      <c r="AD10" s="16"/>
      <c r="AE10" s="16"/>
      <c r="AF10" s="16"/>
      <c r="AH10" s="16"/>
      <c r="AI10" s="18"/>
      <c r="AJ10" s="15"/>
      <c r="AK10" s="18"/>
      <c r="AL10" s="15"/>
      <c r="AM10" s="18"/>
      <c r="AN10" s="15"/>
      <c r="AO10" s="18"/>
      <c r="AP10" s="15"/>
      <c r="AQ10" s="16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ht="14.4">
      <c r="A11" s="10">
        <v>3900</v>
      </c>
      <c r="B11" s="11" t="s">
        <v>50</v>
      </c>
      <c r="C11" s="4">
        <f t="shared" si="0"/>
        <v>600</v>
      </c>
      <c r="D11" s="23">
        <v>600</v>
      </c>
      <c r="E11" s="20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5"/>
      <c r="R11" s="16"/>
      <c r="S11" s="18"/>
      <c r="T11" s="15"/>
      <c r="U11" s="17"/>
      <c r="V11" s="16"/>
      <c r="W11" s="16"/>
      <c r="X11" s="16"/>
      <c r="Y11" s="16"/>
      <c r="Z11" s="16"/>
      <c r="AA11" s="16"/>
      <c r="AB11" s="16"/>
      <c r="AC11" s="17"/>
      <c r="AD11" s="16"/>
      <c r="AE11" s="16"/>
      <c r="AF11" s="16"/>
      <c r="AH11" s="16"/>
      <c r="AI11" s="18"/>
      <c r="AJ11" s="15"/>
      <c r="AK11" s="18"/>
      <c r="AL11" s="15"/>
      <c r="AM11" s="18"/>
      <c r="AN11" s="15"/>
      <c r="AO11" s="18"/>
      <c r="AP11" s="15"/>
      <c r="AQ11" s="16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ht="14.4">
      <c r="A12" s="10">
        <v>3910</v>
      </c>
      <c r="B12" s="11" t="s">
        <v>51</v>
      </c>
      <c r="C12" s="4">
        <f t="shared" si="0"/>
        <v>600000</v>
      </c>
      <c r="D12" s="19"/>
      <c r="E12" s="22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7">
        <v>600000</v>
      </c>
      <c r="Q12" s="15"/>
      <c r="R12" s="16"/>
      <c r="S12" s="18"/>
      <c r="T12" s="15"/>
      <c r="U12" s="17"/>
      <c r="V12" s="16"/>
      <c r="W12" s="16"/>
      <c r="X12" s="16"/>
      <c r="Y12" s="16"/>
      <c r="Z12" s="16"/>
      <c r="AA12" s="16"/>
      <c r="AB12" s="16"/>
      <c r="AC12" s="17"/>
      <c r="AD12" s="16"/>
      <c r="AE12" s="16"/>
      <c r="AF12" s="16"/>
      <c r="AH12" s="16"/>
      <c r="AI12" s="18"/>
      <c r="AJ12" s="15"/>
      <c r="AK12" s="18"/>
      <c r="AL12" s="15"/>
      <c r="AM12" s="18"/>
      <c r="AN12" s="15"/>
      <c r="AP12" s="15"/>
      <c r="AQ12" s="16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ht="14.4">
      <c r="A13" s="10">
        <v>3920</v>
      </c>
      <c r="B13" s="11" t="s">
        <v>52</v>
      </c>
      <c r="C13" s="4">
        <f t="shared" si="0"/>
        <v>2014516</v>
      </c>
      <c r="D13" s="23">
        <v>9000</v>
      </c>
      <c r="E13" s="26">
        <v>70000</v>
      </c>
      <c r="F13" s="15">
        <v>44000</v>
      </c>
      <c r="G13" s="16">
        <v>15816</v>
      </c>
      <c r="H13" s="16">
        <v>6000</v>
      </c>
      <c r="I13" s="16">
        <v>30000</v>
      </c>
      <c r="J13" s="16">
        <v>5000</v>
      </c>
      <c r="K13" s="16">
        <v>14000</v>
      </c>
      <c r="L13" s="16">
        <v>549000</v>
      </c>
      <c r="M13" s="16">
        <v>20000</v>
      </c>
      <c r="N13" s="16">
        <v>50000</v>
      </c>
      <c r="O13" s="16">
        <v>245000</v>
      </c>
      <c r="P13" s="17"/>
      <c r="Q13" s="15">
        <v>112500</v>
      </c>
      <c r="R13" s="16">
        <v>30000</v>
      </c>
      <c r="S13" s="18">
        <v>3000</v>
      </c>
      <c r="T13" s="15">
        <v>10000</v>
      </c>
      <c r="U13" s="17"/>
      <c r="V13" s="16">
        <v>2700</v>
      </c>
      <c r="W13" s="16"/>
      <c r="X13" s="16">
        <v>17500</v>
      </c>
      <c r="Y13" s="16">
        <v>72000</v>
      </c>
      <c r="Z13" s="16"/>
      <c r="AA13" s="16">
        <v>6000</v>
      </c>
      <c r="AB13" s="16">
        <v>2000</v>
      </c>
      <c r="AC13" s="17">
        <v>20000</v>
      </c>
      <c r="AD13" s="16">
        <v>87300</v>
      </c>
      <c r="AE13" s="16">
        <v>1000</v>
      </c>
      <c r="AF13" s="16">
        <v>42000</v>
      </c>
      <c r="AG13" s="25"/>
      <c r="AH13" s="16">
        <v>16000</v>
      </c>
      <c r="AI13" s="18"/>
      <c r="AJ13" s="15">
        <v>26000</v>
      </c>
      <c r="AK13" s="18">
        <v>2800</v>
      </c>
      <c r="AL13" s="15">
        <v>14700</v>
      </c>
      <c r="AM13" s="18">
        <v>330000</v>
      </c>
      <c r="AN13" s="15">
        <v>12000</v>
      </c>
      <c r="AO13" s="18">
        <v>5200</v>
      </c>
      <c r="AP13" s="15"/>
      <c r="AQ13" s="16">
        <v>144000</v>
      </c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ht="14.4">
      <c r="A14" s="10">
        <v>3940</v>
      </c>
      <c r="B14" s="11" t="s">
        <v>53</v>
      </c>
      <c r="C14" s="4">
        <f t="shared" si="0"/>
        <v>116500</v>
      </c>
      <c r="D14" s="19"/>
      <c r="E14" s="20"/>
      <c r="F14" s="15"/>
      <c r="G14" s="16"/>
      <c r="H14" s="16"/>
      <c r="I14" s="16"/>
      <c r="J14" s="16">
        <v>47000</v>
      </c>
      <c r="K14" s="16"/>
      <c r="L14" s="16"/>
      <c r="M14" s="16"/>
      <c r="N14" s="16"/>
      <c r="O14" s="16"/>
      <c r="P14" s="17"/>
      <c r="Q14" s="15"/>
      <c r="R14" s="16"/>
      <c r="S14" s="18">
        <v>1500</v>
      </c>
      <c r="T14" s="15"/>
      <c r="U14" s="17"/>
      <c r="V14" s="16"/>
      <c r="W14" s="16"/>
      <c r="X14" s="16"/>
      <c r="Y14" s="16">
        <v>64000</v>
      </c>
      <c r="Z14" s="16"/>
      <c r="AA14" s="16"/>
      <c r="AB14" s="16"/>
      <c r="AC14" s="17"/>
      <c r="AD14" s="16">
        <v>2000</v>
      </c>
      <c r="AE14" s="16"/>
      <c r="AF14" s="16"/>
      <c r="AH14" s="16"/>
      <c r="AI14" s="18"/>
      <c r="AJ14" s="15"/>
      <c r="AK14" s="18"/>
      <c r="AL14" s="15">
        <v>2000</v>
      </c>
      <c r="AM14" s="18"/>
      <c r="AN14" s="15"/>
      <c r="AO14" s="18"/>
      <c r="AP14" s="15"/>
      <c r="AQ14" s="16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ht="14.4">
      <c r="A15" s="10">
        <v>3950</v>
      </c>
      <c r="B15" s="11" t="s">
        <v>54</v>
      </c>
      <c r="C15" s="4">
        <f t="shared" si="0"/>
        <v>397825</v>
      </c>
      <c r="D15" s="23">
        <v>3575</v>
      </c>
      <c r="E15" s="20"/>
      <c r="F15" s="15"/>
      <c r="G15" s="16"/>
      <c r="H15" s="16"/>
      <c r="I15" s="16">
        <v>15000</v>
      </c>
      <c r="J15" s="16"/>
      <c r="K15" s="16"/>
      <c r="L15" s="16"/>
      <c r="M15" s="16"/>
      <c r="N15" s="16">
        <v>80000</v>
      </c>
      <c r="O15" s="16">
        <v>122750</v>
      </c>
      <c r="P15" s="17"/>
      <c r="Q15" s="15"/>
      <c r="R15" s="16"/>
      <c r="S15" s="18"/>
      <c r="T15" s="15"/>
      <c r="U15" s="17"/>
      <c r="V15" s="16"/>
      <c r="W15" s="16"/>
      <c r="X15" s="16"/>
      <c r="Y15" s="16">
        <v>18000</v>
      </c>
      <c r="Z15" s="16"/>
      <c r="AA15" s="16">
        <v>35000</v>
      </c>
      <c r="AB15" s="16">
        <v>3500</v>
      </c>
      <c r="AC15" s="17">
        <v>60000</v>
      </c>
      <c r="AD15" s="16"/>
      <c r="AE15" s="16"/>
      <c r="AF15" s="16"/>
      <c r="AH15" s="16"/>
      <c r="AI15" s="18"/>
      <c r="AJ15" s="15"/>
      <c r="AK15" s="18">
        <v>60000</v>
      </c>
      <c r="AL15" s="15"/>
      <c r="AM15" s="18"/>
      <c r="AN15" s="15"/>
      <c r="AO15" s="18"/>
      <c r="AP15" s="15"/>
      <c r="AQ15" s="16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</row>
    <row r="16" spans="1:62" ht="14.4">
      <c r="A16" s="10">
        <v>3960</v>
      </c>
      <c r="B16" s="11" t="s">
        <v>55</v>
      </c>
      <c r="C16" s="4">
        <f t="shared" si="0"/>
        <v>653640</v>
      </c>
      <c r="D16" s="19"/>
      <c r="E16" s="20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15">
        <v>312000</v>
      </c>
      <c r="R16" s="16"/>
      <c r="S16" s="18"/>
      <c r="T16" s="15"/>
      <c r="U16" s="17"/>
      <c r="V16" s="16"/>
      <c r="W16" s="16"/>
      <c r="X16" s="16">
        <v>24000</v>
      </c>
      <c r="Y16" s="16"/>
      <c r="Z16" s="16"/>
      <c r="AA16" s="16"/>
      <c r="AB16" s="16">
        <v>40000</v>
      </c>
      <c r="AC16" s="17"/>
      <c r="AD16" s="16"/>
      <c r="AE16" s="16"/>
      <c r="AF16" s="16"/>
      <c r="AH16" s="16"/>
      <c r="AI16" s="18"/>
      <c r="AJ16" s="15"/>
      <c r="AK16" s="18"/>
      <c r="AL16" s="15"/>
      <c r="AM16" s="18"/>
      <c r="AN16" s="15"/>
      <c r="AO16" s="18"/>
      <c r="AP16" s="15"/>
      <c r="AQ16" s="16">
        <v>277640</v>
      </c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</row>
    <row r="17" spans="1:62" ht="14.4">
      <c r="A17" s="10">
        <v>3970</v>
      </c>
      <c r="B17" s="11" t="s">
        <v>56</v>
      </c>
      <c r="C17" s="4">
        <f t="shared" si="0"/>
        <v>754840</v>
      </c>
      <c r="D17" s="19"/>
      <c r="E17" s="27"/>
      <c r="F17" s="15">
        <v>13000</v>
      </c>
      <c r="G17" s="16"/>
      <c r="H17" s="16">
        <v>10000</v>
      </c>
      <c r="I17" s="16">
        <v>20000</v>
      </c>
      <c r="J17" s="16">
        <v>5000</v>
      </c>
      <c r="K17" s="16"/>
      <c r="L17" s="16">
        <v>56000</v>
      </c>
      <c r="M17" s="16">
        <v>70000</v>
      </c>
      <c r="N17" s="16"/>
      <c r="O17" s="16">
        <v>10000</v>
      </c>
      <c r="P17" s="17"/>
      <c r="Q17" s="15">
        <v>262500</v>
      </c>
      <c r="R17" s="16">
        <v>33200</v>
      </c>
      <c r="S17" s="18"/>
      <c r="T17" s="15"/>
      <c r="U17" s="17"/>
      <c r="V17" s="16"/>
      <c r="W17" s="16"/>
      <c r="X17" s="16"/>
      <c r="Y17" s="16"/>
      <c r="Z17" s="16"/>
      <c r="AA17" s="16">
        <v>20000</v>
      </c>
      <c r="AB17" s="16"/>
      <c r="AC17" s="17"/>
      <c r="AD17" s="16"/>
      <c r="AE17" s="16">
        <v>4000</v>
      </c>
      <c r="AF17" s="16"/>
      <c r="AH17" s="16"/>
      <c r="AI17" s="18"/>
      <c r="AJ17" s="15"/>
      <c r="AK17" s="18">
        <v>3640</v>
      </c>
      <c r="AL17" s="15"/>
      <c r="AM17" s="18"/>
      <c r="AN17" s="15">
        <v>5000</v>
      </c>
      <c r="AO17" s="18"/>
      <c r="AP17" s="15"/>
      <c r="AQ17" s="16">
        <v>242500</v>
      </c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</row>
    <row r="18" spans="1:62" ht="14.4">
      <c r="A18" s="10">
        <v>3990</v>
      </c>
      <c r="B18" s="11" t="s">
        <v>57</v>
      </c>
      <c r="C18" s="4">
        <f t="shared" si="0"/>
        <v>596650</v>
      </c>
      <c r="D18" s="19"/>
      <c r="E18" s="16"/>
      <c r="F18" s="15"/>
      <c r="G18" s="16"/>
      <c r="H18" s="16"/>
      <c r="I18" s="16">
        <v>55000</v>
      </c>
      <c r="J18" s="16"/>
      <c r="K18" s="16"/>
      <c r="L18" s="16"/>
      <c r="M18" s="16"/>
      <c r="N18" s="16"/>
      <c r="O18" s="16"/>
      <c r="P18" s="17">
        <v>200000</v>
      </c>
      <c r="Q18" s="15">
        <v>132400</v>
      </c>
      <c r="R18" s="16"/>
      <c r="S18" s="18"/>
      <c r="T18" s="15"/>
      <c r="U18" s="17"/>
      <c r="V18" s="16"/>
      <c r="W18" s="16">
        <v>65000</v>
      </c>
      <c r="X18" s="16">
        <v>1000</v>
      </c>
      <c r="Y18" s="16"/>
      <c r="Z18" s="16"/>
      <c r="AA18" s="16"/>
      <c r="AB18" s="16"/>
      <c r="AC18" s="17"/>
      <c r="AD18" s="16">
        <v>7250</v>
      </c>
      <c r="AE18" s="16"/>
      <c r="AF18" s="16">
        <v>40000</v>
      </c>
      <c r="AH18" s="16"/>
      <c r="AI18" s="18"/>
      <c r="AJ18" s="15"/>
      <c r="AK18" s="18"/>
      <c r="AL18" s="15"/>
      <c r="AM18" s="18"/>
      <c r="AN18" s="15"/>
      <c r="AO18" s="18"/>
      <c r="AP18" s="15">
        <v>60000</v>
      </c>
      <c r="AQ18" s="16">
        <v>36000</v>
      </c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</row>
    <row r="19" spans="1:62" ht="14.4">
      <c r="A19" s="10">
        <v>3991</v>
      </c>
      <c r="B19" s="11" t="s">
        <v>58</v>
      </c>
      <c r="C19" s="4">
        <f t="shared" si="0"/>
        <v>0</v>
      </c>
      <c r="D19" s="19"/>
      <c r="E19" s="16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15"/>
      <c r="R19" s="16"/>
      <c r="S19" s="18"/>
      <c r="T19" s="15"/>
      <c r="U19" s="17"/>
      <c r="V19" s="16"/>
      <c r="W19" s="16"/>
      <c r="X19" s="16"/>
      <c r="Y19" s="16"/>
      <c r="Z19" s="16"/>
      <c r="AA19" s="16"/>
      <c r="AB19" s="16"/>
      <c r="AC19" s="17"/>
      <c r="AD19" s="16"/>
      <c r="AE19" s="16"/>
      <c r="AF19" s="16"/>
      <c r="AH19" s="16"/>
      <c r="AI19" s="18"/>
      <c r="AJ19" s="15"/>
      <c r="AK19" s="18"/>
      <c r="AL19" s="15"/>
      <c r="AM19" s="18"/>
      <c r="AN19" s="15"/>
      <c r="AO19" s="18"/>
      <c r="AP19" s="15"/>
      <c r="AQ19" s="16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</row>
    <row r="20" spans="1:62" ht="14.4">
      <c r="A20" s="28" t="s">
        <v>59</v>
      </c>
      <c r="B20" s="29"/>
      <c r="C20" s="30">
        <f t="shared" si="0"/>
        <v>9430861</v>
      </c>
      <c r="D20" s="31">
        <f t="shared" ref="D20:AQ20" si="1">SUM(D2:D19)</f>
        <v>15175</v>
      </c>
      <c r="E20" s="32">
        <f t="shared" si="1"/>
        <v>143300</v>
      </c>
      <c r="F20" s="33">
        <f t="shared" si="1"/>
        <v>57000</v>
      </c>
      <c r="G20" s="32">
        <f t="shared" si="1"/>
        <v>16816</v>
      </c>
      <c r="H20" s="32">
        <f t="shared" si="1"/>
        <v>30650</v>
      </c>
      <c r="I20" s="32">
        <f t="shared" si="1"/>
        <v>162000</v>
      </c>
      <c r="J20" s="32">
        <f t="shared" si="1"/>
        <v>89000</v>
      </c>
      <c r="K20" s="32">
        <f t="shared" si="1"/>
        <v>45000</v>
      </c>
      <c r="L20" s="32">
        <f t="shared" si="1"/>
        <v>705000</v>
      </c>
      <c r="M20" s="32">
        <f t="shared" si="1"/>
        <v>234000</v>
      </c>
      <c r="N20" s="32">
        <f t="shared" si="1"/>
        <v>271000</v>
      </c>
      <c r="O20" s="34">
        <f t="shared" si="1"/>
        <v>460750</v>
      </c>
      <c r="P20" s="35">
        <f t="shared" si="1"/>
        <v>2315700</v>
      </c>
      <c r="Q20" s="32">
        <f t="shared" si="1"/>
        <v>1114800</v>
      </c>
      <c r="R20" s="32">
        <f t="shared" si="1"/>
        <v>107200</v>
      </c>
      <c r="S20" s="34">
        <f t="shared" si="1"/>
        <v>6500</v>
      </c>
      <c r="T20" s="33">
        <f t="shared" si="1"/>
        <v>17600</v>
      </c>
      <c r="U20" s="36">
        <f t="shared" si="1"/>
        <v>0</v>
      </c>
      <c r="V20" s="32">
        <f t="shared" si="1"/>
        <v>2700</v>
      </c>
      <c r="W20" s="32">
        <f t="shared" si="1"/>
        <v>269000</v>
      </c>
      <c r="X20" s="32">
        <f t="shared" si="1"/>
        <v>58000</v>
      </c>
      <c r="Y20" s="32">
        <f t="shared" si="1"/>
        <v>274000</v>
      </c>
      <c r="Z20" s="32">
        <f t="shared" si="1"/>
        <v>225000</v>
      </c>
      <c r="AA20" s="32">
        <f t="shared" si="1"/>
        <v>91000</v>
      </c>
      <c r="AB20" s="32">
        <f t="shared" si="1"/>
        <v>48500</v>
      </c>
      <c r="AC20" s="37">
        <f t="shared" si="1"/>
        <v>150000</v>
      </c>
      <c r="AD20" s="32">
        <f t="shared" si="1"/>
        <v>179550</v>
      </c>
      <c r="AE20" s="32">
        <f t="shared" si="1"/>
        <v>45000</v>
      </c>
      <c r="AF20" s="32">
        <f t="shared" si="1"/>
        <v>204700</v>
      </c>
      <c r="AG20" s="38">
        <f t="shared" si="1"/>
        <v>0</v>
      </c>
      <c r="AH20" s="32">
        <f t="shared" si="1"/>
        <v>24000</v>
      </c>
      <c r="AI20" s="34">
        <f t="shared" si="1"/>
        <v>430000</v>
      </c>
      <c r="AJ20" s="33">
        <f t="shared" si="1"/>
        <v>89000</v>
      </c>
      <c r="AK20" s="34">
        <f t="shared" si="1"/>
        <v>86440</v>
      </c>
      <c r="AL20" s="33">
        <f t="shared" si="1"/>
        <v>19700</v>
      </c>
      <c r="AM20" s="34">
        <f t="shared" si="1"/>
        <v>510000</v>
      </c>
      <c r="AN20" s="33">
        <f t="shared" si="1"/>
        <v>48750</v>
      </c>
      <c r="AO20" s="34">
        <f t="shared" si="1"/>
        <v>23890</v>
      </c>
      <c r="AP20" s="33">
        <f t="shared" si="1"/>
        <v>60000</v>
      </c>
      <c r="AQ20" s="32">
        <f t="shared" si="1"/>
        <v>800140</v>
      </c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ht="15.75" customHeight="1">
      <c r="A21" s="10"/>
      <c r="B21" s="11"/>
      <c r="C21" s="18"/>
      <c r="D21" s="16"/>
      <c r="E21" s="16"/>
      <c r="F21" s="15"/>
      <c r="G21" s="16"/>
      <c r="H21" s="16"/>
      <c r="I21" s="16"/>
      <c r="J21" s="16"/>
      <c r="K21" s="16"/>
      <c r="L21" s="16"/>
      <c r="M21" s="16"/>
      <c r="N21" s="16"/>
      <c r="O21" s="16"/>
      <c r="Q21" s="15"/>
      <c r="R21" s="16"/>
      <c r="S21" s="18"/>
      <c r="T21" s="15"/>
      <c r="U21" s="17"/>
      <c r="V21" s="16"/>
      <c r="W21" s="16"/>
      <c r="X21" s="16"/>
      <c r="Y21" s="16"/>
      <c r="Z21" s="16"/>
      <c r="AA21" s="16"/>
      <c r="AB21" s="16"/>
      <c r="AC21" s="17"/>
      <c r="AD21" s="16"/>
      <c r="AE21" s="16"/>
      <c r="AF21" s="16"/>
      <c r="AH21" s="16"/>
      <c r="AI21" s="18"/>
      <c r="AJ21" s="15"/>
      <c r="AK21" s="18"/>
      <c r="AL21" s="15"/>
      <c r="AM21" s="18"/>
      <c r="AN21" s="15"/>
      <c r="AP21" s="15"/>
      <c r="AQ21" s="16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</row>
    <row r="22" spans="1:62" ht="15.75" customHeight="1">
      <c r="A22" s="39" t="s">
        <v>60</v>
      </c>
      <c r="B22" s="40"/>
      <c r="C22" s="41"/>
      <c r="D22" s="42"/>
      <c r="E22" s="42"/>
      <c r="F22" s="12"/>
      <c r="G22" s="42"/>
      <c r="H22" s="42"/>
      <c r="I22" s="42"/>
      <c r="J22" s="42"/>
      <c r="K22" s="42"/>
      <c r="L22" s="42"/>
      <c r="M22" s="42"/>
      <c r="N22" s="42"/>
      <c r="O22" s="42"/>
      <c r="P22" s="41"/>
      <c r="Q22" s="12"/>
      <c r="R22" s="42"/>
      <c r="S22" s="41"/>
      <c r="T22" s="12"/>
      <c r="U22" s="17"/>
      <c r="V22" s="42"/>
      <c r="W22" s="42"/>
      <c r="X22" s="42"/>
      <c r="Y22" s="42"/>
      <c r="Z22" s="42"/>
      <c r="AA22" s="42"/>
      <c r="AB22" s="42"/>
      <c r="AC22" s="43"/>
      <c r="AD22" s="42"/>
      <c r="AE22" s="42"/>
      <c r="AF22" s="42"/>
      <c r="AG22" s="44"/>
      <c r="AH22" s="42"/>
      <c r="AI22" s="41"/>
      <c r="AJ22" s="12"/>
      <c r="AK22" s="41"/>
      <c r="AL22" s="12"/>
      <c r="AM22" s="41"/>
      <c r="AN22" s="12"/>
      <c r="AO22" s="45"/>
      <c r="AP22" s="12"/>
      <c r="AQ22" s="42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</row>
    <row r="23" spans="1:62" ht="15.75" customHeight="1">
      <c r="A23" s="10">
        <v>5010</v>
      </c>
      <c r="B23" s="11" t="s">
        <v>61</v>
      </c>
      <c r="C23" s="4">
        <f>SUM(D23:AQ23)</f>
        <v>584593.30000000005</v>
      </c>
      <c r="D23" s="16"/>
      <c r="E23" s="16"/>
      <c r="F23" s="21">
        <v>2000</v>
      </c>
      <c r="G23" s="16"/>
      <c r="H23" s="16"/>
      <c r="I23" s="16"/>
      <c r="J23" s="16"/>
      <c r="K23" s="16">
        <v>18000</v>
      </c>
      <c r="L23" s="16"/>
      <c r="M23" s="16"/>
      <c r="N23" s="16"/>
      <c r="O23" s="16"/>
      <c r="P23" s="46">
        <v>475893.3</v>
      </c>
      <c r="Q23" s="15"/>
      <c r="R23" s="16"/>
      <c r="S23" s="18"/>
      <c r="T23" s="15"/>
      <c r="U23" s="46"/>
      <c r="V23" s="16"/>
      <c r="W23" s="16"/>
      <c r="X23" s="16"/>
      <c r="Y23" s="16"/>
      <c r="Z23" s="16"/>
      <c r="AA23" s="16"/>
      <c r="AB23" s="16"/>
      <c r="AC23" s="17"/>
      <c r="AD23" s="16">
        <v>88700</v>
      </c>
      <c r="AE23" s="16"/>
      <c r="AF23" s="16"/>
      <c r="AH23" s="16"/>
      <c r="AI23" s="18"/>
      <c r="AJ23" s="15"/>
      <c r="AK23" s="18"/>
      <c r="AL23" s="15"/>
      <c r="AM23" s="18"/>
      <c r="AN23" s="15"/>
      <c r="AO23" s="18"/>
      <c r="AP23" s="15"/>
      <c r="AQ23" s="16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</row>
    <row r="24" spans="1:62" ht="15.75" customHeight="1">
      <c r="A24" s="10">
        <v>5011</v>
      </c>
      <c r="B24" s="11" t="s">
        <v>62</v>
      </c>
      <c r="C24" s="4">
        <f>SUM(E24:AQ24)</f>
        <v>196000</v>
      </c>
      <c r="D24" s="22"/>
      <c r="E24" s="47">
        <v>20000</v>
      </c>
      <c r="F24" s="15"/>
      <c r="G24" s="16">
        <v>8000</v>
      </c>
      <c r="H24" s="16"/>
      <c r="I24" s="16"/>
      <c r="J24" s="16"/>
      <c r="K24" s="16"/>
      <c r="L24" s="16"/>
      <c r="M24" s="16"/>
      <c r="N24" s="16"/>
      <c r="O24" s="16">
        <v>130000</v>
      </c>
      <c r="P24" s="17"/>
      <c r="Q24" s="15"/>
      <c r="R24" s="16"/>
      <c r="S24" s="18"/>
      <c r="T24" s="15"/>
      <c r="U24" s="17"/>
      <c r="V24" s="16"/>
      <c r="W24" s="16"/>
      <c r="X24" s="16"/>
      <c r="Y24" s="16"/>
      <c r="Z24" s="16"/>
      <c r="AA24" s="16"/>
      <c r="AB24" s="16"/>
      <c r="AC24" s="17"/>
      <c r="AD24" s="16"/>
      <c r="AE24" s="16"/>
      <c r="AF24" s="16"/>
      <c r="AH24" s="16"/>
      <c r="AI24" s="18"/>
      <c r="AJ24" s="15"/>
      <c r="AK24" s="18"/>
      <c r="AL24" s="15"/>
      <c r="AM24" s="18">
        <v>30000</v>
      </c>
      <c r="AN24" s="15">
        <v>8000</v>
      </c>
      <c r="AO24" s="18"/>
      <c r="AP24" s="15"/>
      <c r="AQ24" s="16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</row>
    <row r="25" spans="1:62" ht="15.75" customHeight="1">
      <c r="A25" s="10">
        <v>5020</v>
      </c>
      <c r="B25" s="11" t="s">
        <v>63</v>
      </c>
      <c r="C25" s="4">
        <f t="shared" ref="C25:C40" si="2">SUM(D25:AQ25)</f>
        <v>54743</v>
      </c>
      <c r="D25" s="16"/>
      <c r="E25" s="16"/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7">
        <v>54743</v>
      </c>
      <c r="Q25" s="15"/>
      <c r="R25" s="16"/>
      <c r="S25" s="18"/>
      <c r="T25" s="15"/>
      <c r="U25" s="17"/>
      <c r="V25" s="16"/>
      <c r="W25" s="16"/>
      <c r="X25" s="16"/>
      <c r="Y25" s="16"/>
      <c r="Z25" s="16"/>
      <c r="AA25" s="16"/>
      <c r="AB25" s="16"/>
      <c r="AC25" s="17"/>
      <c r="AD25" s="16"/>
      <c r="AE25" s="16"/>
      <c r="AF25" s="16"/>
      <c r="AH25" s="16"/>
      <c r="AI25" s="18"/>
      <c r="AJ25" s="15"/>
      <c r="AK25" s="18"/>
      <c r="AL25" s="15"/>
      <c r="AM25" s="18"/>
      <c r="AN25" s="15"/>
      <c r="AO25" s="18"/>
      <c r="AP25" s="15"/>
      <c r="AQ25" s="16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</row>
    <row r="26" spans="1:62" ht="15.75" customHeight="1">
      <c r="A26" s="10">
        <v>5090</v>
      </c>
      <c r="B26" s="11" t="s">
        <v>64</v>
      </c>
      <c r="C26" s="4">
        <f t="shared" si="2"/>
        <v>74054.7</v>
      </c>
      <c r="D26" s="16"/>
      <c r="E26" s="16"/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7">
        <v>54054.7</v>
      </c>
      <c r="Q26" s="15"/>
      <c r="R26" s="16"/>
      <c r="S26" s="18"/>
      <c r="T26" s="15"/>
      <c r="U26" s="17"/>
      <c r="V26" s="16"/>
      <c r="W26" s="16"/>
      <c r="X26" s="16"/>
      <c r="Y26" s="16"/>
      <c r="Z26" s="16"/>
      <c r="AA26" s="16"/>
      <c r="AB26" s="16"/>
      <c r="AC26" s="17"/>
      <c r="AD26" s="16">
        <v>20000</v>
      </c>
      <c r="AE26" s="16"/>
      <c r="AF26" s="16"/>
      <c r="AH26" s="16"/>
      <c r="AI26" s="18"/>
      <c r="AJ26" s="15"/>
      <c r="AK26" s="18"/>
      <c r="AL26" s="15"/>
      <c r="AM26" s="18"/>
      <c r="AN26" s="15"/>
      <c r="AO26" s="18"/>
      <c r="AP26" s="15"/>
      <c r="AQ26" s="16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</row>
    <row r="27" spans="1:62" ht="15.75" customHeight="1">
      <c r="A27" s="10">
        <v>5250</v>
      </c>
      <c r="B27" s="11" t="s">
        <v>65</v>
      </c>
      <c r="C27" s="4">
        <f t="shared" si="2"/>
        <v>0</v>
      </c>
      <c r="D27" s="16"/>
      <c r="E27" s="16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5"/>
      <c r="R27" s="16"/>
      <c r="S27" s="18"/>
      <c r="T27" s="15"/>
      <c r="U27" s="17"/>
      <c r="V27" s="16"/>
      <c r="W27" s="16"/>
      <c r="X27" s="16"/>
      <c r="Y27" s="16"/>
      <c r="Z27" s="16"/>
      <c r="AA27" s="16"/>
      <c r="AB27" s="16"/>
      <c r="AC27" s="17"/>
      <c r="AD27" s="16"/>
      <c r="AE27" s="16"/>
      <c r="AF27" s="16"/>
      <c r="AH27" s="16"/>
      <c r="AI27" s="18"/>
      <c r="AJ27" s="15"/>
      <c r="AK27" s="18"/>
      <c r="AL27" s="15"/>
      <c r="AM27" s="18"/>
      <c r="AN27" s="15"/>
      <c r="AO27" s="18"/>
      <c r="AP27" s="15"/>
      <c r="AQ27" s="16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</row>
    <row r="28" spans="1:62" ht="15.75" customHeight="1">
      <c r="A28" s="10">
        <v>5270</v>
      </c>
      <c r="B28" s="11" t="s">
        <v>66</v>
      </c>
      <c r="C28" s="4">
        <f t="shared" si="2"/>
        <v>4392</v>
      </c>
      <c r="D28" s="16"/>
      <c r="E28" s="16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7">
        <v>4392</v>
      </c>
      <c r="Q28" s="15"/>
      <c r="R28" s="16"/>
      <c r="S28" s="18"/>
      <c r="T28" s="15"/>
      <c r="U28" s="17"/>
      <c r="V28" s="16"/>
      <c r="W28" s="16"/>
      <c r="X28" s="16"/>
      <c r="Y28" s="16"/>
      <c r="Z28" s="16"/>
      <c r="AA28" s="16"/>
      <c r="AB28" s="16"/>
      <c r="AC28" s="17"/>
      <c r="AD28" s="16"/>
      <c r="AE28" s="16"/>
      <c r="AF28" s="16"/>
      <c r="AH28" s="16"/>
      <c r="AI28" s="18"/>
      <c r="AJ28" s="15"/>
      <c r="AK28" s="18"/>
      <c r="AL28" s="15"/>
      <c r="AM28" s="18"/>
      <c r="AN28" s="15"/>
      <c r="AO28" s="18"/>
      <c r="AP28" s="15"/>
      <c r="AQ28" s="16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</row>
    <row r="29" spans="1:62" ht="15.75" customHeight="1">
      <c r="A29" s="10">
        <v>5290</v>
      </c>
      <c r="B29" s="11" t="s">
        <v>67</v>
      </c>
      <c r="C29" s="4">
        <f t="shared" si="2"/>
        <v>-4392</v>
      </c>
      <c r="D29" s="16"/>
      <c r="E29" s="16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7">
        <v>-4392</v>
      </c>
      <c r="Q29" s="15"/>
      <c r="R29" s="16"/>
      <c r="S29" s="18"/>
      <c r="T29" s="15"/>
      <c r="U29" s="17"/>
      <c r="V29" s="16"/>
      <c r="W29" s="16"/>
      <c r="X29" s="16"/>
      <c r="Y29" s="16"/>
      <c r="Z29" s="16"/>
      <c r="AA29" s="16"/>
      <c r="AB29" s="16"/>
      <c r="AC29" s="17"/>
      <c r="AD29" s="16"/>
      <c r="AE29" s="16"/>
      <c r="AF29" s="16"/>
      <c r="AH29" s="16"/>
      <c r="AI29" s="18"/>
      <c r="AJ29" s="15"/>
      <c r="AK29" s="18"/>
      <c r="AL29" s="15"/>
      <c r="AM29" s="18"/>
      <c r="AN29" s="15"/>
      <c r="AO29" s="18"/>
      <c r="AP29" s="15"/>
      <c r="AQ29" s="16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</row>
    <row r="30" spans="1:62" ht="15.75" customHeight="1">
      <c r="A30" s="10">
        <v>5310</v>
      </c>
      <c r="B30" s="11" t="s">
        <v>68</v>
      </c>
      <c r="C30" s="4">
        <f t="shared" si="2"/>
        <v>0</v>
      </c>
      <c r="D30" s="16"/>
      <c r="E30" s="16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5"/>
      <c r="R30" s="16"/>
      <c r="S30" s="18"/>
      <c r="T30" s="15"/>
      <c r="U30" s="17"/>
      <c r="V30" s="16"/>
      <c r="W30" s="16"/>
      <c r="X30" s="16"/>
      <c r="Y30" s="16"/>
      <c r="Z30" s="16"/>
      <c r="AA30" s="16"/>
      <c r="AB30" s="16"/>
      <c r="AC30" s="17"/>
      <c r="AD30" s="16"/>
      <c r="AE30" s="16"/>
      <c r="AF30" s="16"/>
      <c r="AH30" s="16"/>
      <c r="AI30" s="18"/>
      <c r="AJ30" s="15"/>
      <c r="AK30" s="18"/>
      <c r="AL30" s="15"/>
      <c r="AM30" s="18"/>
      <c r="AN30" s="15"/>
      <c r="AO30" s="18"/>
      <c r="AP30" s="15"/>
      <c r="AQ30" s="16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</row>
    <row r="31" spans="1:62" ht="15.75" customHeight="1">
      <c r="A31" s="10">
        <v>5330</v>
      </c>
      <c r="B31" s="11" t="s">
        <v>69</v>
      </c>
      <c r="C31" s="4">
        <f t="shared" si="2"/>
        <v>0</v>
      </c>
      <c r="D31" s="16"/>
      <c r="E31" s="16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5"/>
      <c r="R31" s="16"/>
      <c r="S31" s="18"/>
      <c r="T31" s="15"/>
      <c r="U31" s="17"/>
      <c r="V31" s="16"/>
      <c r="W31" s="16"/>
      <c r="X31" s="16"/>
      <c r="Y31" s="16"/>
      <c r="Z31" s="16"/>
      <c r="AA31" s="16"/>
      <c r="AB31" s="16"/>
      <c r="AC31" s="17"/>
      <c r="AD31" s="16"/>
      <c r="AE31" s="16"/>
      <c r="AF31" s="16"/>
      <c r="AH31" s="16"/>
      <c r="AI31" s="18"/>
      <c r="AJ31" s="15"/>
      <c r="AK31" s="18"/>
      <c r="AL31" s="15"/>
      <c r="AM31" s="18"/>
      <c r="AN31" s="15"/>
      <c r="AO31" s="18"/>
      <c r="AP31" s="15"/>
      <c r="AQ31" s="16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</row>
    <row r="32" spans="1:62" ht="15.75" customHeight="1">
      <c r="A32" s="10">
        <v>5350</v>
      </c>
      <c r="B32" s="11" t="s">
        <v>70</v>
      </c>
      <c r="C32" s="4">
        <f t="shared" si="2"/>
        <v>462255</v>
      </c>
      <c r="D32" s="16"/>
      <c r="E32" s="16"/>
      <c r="F32" s="15">
        <v>30000</v>
      </c>
      <c r="G32" s="16"/>
      <c r="H32" s="16"/>
      <c r="I32" s="16"/>
      <c r="J32" s="16">
        <v>15000</v>
      </c>
      <c r="K32" s="16"/>
      <c r="L32" s="16">
        <v>100000</v>
      </c>
      <c r="M32" s="16"/>
      <c r="N32" s="16"/>
      <c r="O32" s="16"/>
      <c r="P32" s="17"/>
      <c r="Q32" s="15">
        <v>207860</v>
      </c>
      <c r="R32" s="16">
        <v>21600</v>
      </c>
      <c r="S32" s="18"/>
      <c r="T32" s="15"/>
      <c r="U32" s="17"/>
      <c r="V32" s="16"/>
      <c r="W32" s="16"/>
      <c r="X32" s="16"/>
      <c r="Y32" s="16"/>
      <c r="Z32" s="16"/>
      <c r="AA32" s="16"/>
      <c r="AB32" s="16"/>
      <c r="AC32" s="17"/>
      <c r="AD32" s="16"/>
      <c r="AE32" s="16"/>
      <c r="AF32" s="16"/>
      <c r="AH32" s="16"/>
      <c r="AI32" s="18"/>
      <c r="AJ32" s="15"/>
      <c r="AK32" s="18"/>
      <c r="AL32" s="15"/>
      <c r="AM32" s="18"/>
      <c r="AN32" s="15"/>
      <c r="AO32" s="18"/>
      <c r="AP32" s="15"/>
      <c r="AQ32" s="16">
        <v>87795</v>
      </c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</row>
    <row r="33" spans="1:62" ht="15.75" customHeight="1">
      <c r="A33" s="10">
        <v>5400</v>
      </c>
      <c r="B33" s="11" t="s">
        <v>71</v>
      </c>
      <c r="C33" s="4">
        <f t="shared" si="2"/>
        <v>101888.67</v>
      </c>
      <c r="D33" s="16"/>
      <c r="E33" s="16"/>
      <c r="F33" s="15"/>
      <c r="G33" s="16"/>
      <c r="H33" s="16"/>
      <c r="I33" s="16"/>
      <c r="J33" s="16"/>
      <c r="K33" s="16">
        <v>2520</v>
      </c>
      <c r="L33" s="16"/>
      <c r="M33" s="16"/>
      <c r="N33" s="16"/>
      <c r="O33" s="16">
        <v>15600</v>
      </c>
      <c r="P33" s="17">
        <v>74722.67</v>
      </c>
      <c r="Q33" s="15">
        <v>6000</v>
      </c>
      <c r="R33" s="16">
        <v>3046</v>
      </c>
      <c r="S33" s="18"/>
      <c r="T33" s="15"/>
      <c r="U33" s="17"/>
      <c r="V33" s="16"/>
      <c r="W33" s="16"/>
      <c r="X33" s="16"/>
      <c r="Y33" s="16"/>
      <c r="Z33" s="16"/>
      <c r="AA33" s="16"/>
      <c r="AB33" s="16"/>
      <c r="AC33" s="17"/>
      <c r="AD33" s="16"/>
      <c r="AE33" s="16"/>
      <c r="AF33" s="16"/>
      <c r="AH33" s="16"/>
      <c r="AI33" s="18"/>
      <c r="AJ33" s="15"/>
      <c r="AK33" s="18"/>
      <c r="AL33" s="15"/>
      <c r="AM33" s="18"/>
      <c r="AN33" s="15"/>
      <c r="AO33" s="18"/>
      <c r="AP33" s="15"/>
      <c r="AQ33" s="16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</row>
    <row r="34" spans="1:62" ht="15.75" customHeight="1">
      <c r="A34" s="10">
        <v>5411</v>
      </c>
      <c r="B34" s="11" t="s">
        <v>72</v>
      </c>
      <c r="C34" s="4">
        <f t="shared" si="2"/>
        <v>7718.76</v>
      </c>
      <c r="D34" s="16"/>
      <c r="E34" s="16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7">
        <v>7718.76</v>
      </c>
      <c r="Q34" s="15"/>
      <c r="R34" s="16"/>
      <c r="S34" s="18"/>
      <c r="T34" s="15"/>
      <c r="U34" s="17"/>
      <c r="V34" s="16"/>
      <c r="W34" s="16"/>
      <c r="X34" s="16"/>
      <c r="Y34" s="16"/>
      <c r="Z34" s="16"/>
      <c r="AA34" s="16"/>
      <c r="AB34" s="16"/>
      <c r="AC34" s="17"/>
      <c r="AD34" s="16"/>
      <c r="AE34" s="16"/>
      <c r="AF34" s="16"/>
      <c r="AH34" s="16"/>
      <c r="AI34" s="18"/>
      <c r="AJ34" s="15"/>
      <c r="AK34" s="18"/>
      <c r="AL34" s="15"/>
      <c r="AM34" s="18"/>
      <c r="AN34" s="15"/>
      <c r="AO34" s="18"/>
      <c r="AP34" s="15"/>
      <c r="AQ34" s="16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</row>
    <row r="35" spans="1:62" ht="15.75" customHeight="1">
      <c r="A35" s="10">
        <v>5510</v>
      </c>
      <c r="B35" s="11" t="s">
        <v>73</v>
      </c>
      <c r="C35" s="4">
        <f t="shared" si="2"/>
        <v>-9500</v>
      </c>
      <c r="D35" s="16"/>
      <c r="E35" s="16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7">
        <v>-9500</v>
      </c>
      <c r="Q35" s="15"/>
      <c r="R35" s="16"/>
      <c r="S35" s="18"/>
      <c r="T35" s="15"/>
      <c r="U35" s="17"/>
      <c r="V35" s="16"/>
      <c r="W35" s="16"/>
      <c r="X35" s="16"/>
      <c r="Y35" s="16"/>
      <c r="Z35" s="16"/>
      <c r="AA35" s="16"/>
      <c r="AB35" s="16"/>
      <c r="AC35" s="17"/>
      <c r="AD35" s="16"/>
      <c r="AE35" s="16"/>
      <c r="AF35" s="16"/>
      <c r="AH35" s="16"/>
      <c r="AI35" s="18"/>
      <c r="AJ35" s="15"/>
      <c r="AK35" s="18"/>
      <c r="AL35" s="15"/>
      <c r="AM35" s="18"/>
      <c r="AN35" s="15"/>
      <c r="AO35" s="18"/>
      <c r="AP35" s="15"/>
      <c r="AQ35" s="16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</row>
    <row r="36" spans="1:62" ht="15.75" customHeight="1">
      <c r="A36" s="10">
        <v>5900</v>
      </c>
      <c r="B36" s="11" t="s">
        <v>74</v>
      </c>
      <c r="C36" s="4">
        <f t="shared" si="2"/>
        <v>0</v>
      </c>
      <c r="D36" s="16"/>
      <c r="E36" s="16"/>
      <c r="F36" s="15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5"/>
      <c r="R36" s="16"/>
      <c r="S36" s="18"/>
      <c r="T36" s="15"/>
      <c r="U36" s="17"/>
      <c r="V36" s="16"/>
      <c r="W36" s="16"/>
      <c r="X36" s="16"/>
      <c r="Y36" s="16"/>
      <c r="Z36" s="16"/>
      <c r="AA36" s="16"/>
      <c r="AB36" s="16"/>
      <c r="AC36" s="17"/>
      <c r="AD36" s="16"/>
      <c r="AE36" s="16"/>
      <c r="AF36" s="16"/>
      <c r="AH36" s="16"/>
      <c r="AI36" s="18"/>
      <c r="AJ36" s="15"/>
      <c r="AK36" s="18"/>
      <c r="AL36" s="15"/>
      <c r="AM36" s="18"/>
      <c r="AN36" s="15"/>
      <c r="AO36" s="18"/>
      <c r="AP36" s="15"/>
      <c r="AQ36" s="16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</row>
    <row r="37" spans="1:62" ht="15.75" customHeight="1">
      <c r="A37" s="10">
        <v>5910</v>
      </c>
      <c r="B37" s="11" t="s">
        <v>75</v>
      </c>
      <c r="C37" s="4">
        <f t="shared" si="2"/>
        <v>0</v>
      </c>
      <c r="D37" s="16"/>
      <c r="E37" s="16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15"/>
      <c r="R37" s="16"/>
      <c r="S37" s="18"/>
      <c r="T37" s="15"/>
      <c r="U37" s="17"/>
      <c r="V37" s="16"/>
      <c r="W37" s="16"/>
      <c r="X37" s="16"/>
      <c r="Y37" s="16"/>
      <c r="Z37" s="16"/>
      <c r="AA37" s="16"/>
      <c r="AB37" s="16"/>
      <c r="AC37" s="17"/>
      <c r="AD37" s="16"/>
      <c r="AE37" s="16"/>
      <c r="AF37" s="16"/>
      <c r="AH37" s="16"/>
      <c r="AI37" s="18"/>
      <c r="AJ37" s="15"/>
      <c r="AK37" s="18"/>
      <c r="AL37" s="15"/>
      <c r="AM37" s="18"/>
      <c r="AN37" s="15"/>
      <c r="AO37" s="18"/>
      <c r="AP37" s="15"/>
      <c r="AQ37" s="16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</row>
    <row r="38" spans="1:62" ht="15.75" customHeight="1">
      <c r="A38" s="10">
        <v>5945</v>
      </c>
      <c r="B38" s="11" t="s">
        <v>76</v>
      </c>
      <c r="C38" s="4">
        <f t="shared" si="2"/>
        <v>9500</v>
      </c>
      <c r="D38" s="16"/>
      <c r="E38" s="16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7">
        <v>9500</v>
      </c>
      <c r="Q38" s="15"/>
      <c r="R38" s="16"/>
      <c r="S38" s="18"/>
      <c r="T38" s="15"/>
      <c r="U38" s="17"/>
      <c r="V38" s="16"/>
      <c r="W38" s="16"/>
      <c r="X38" s="16"/>
      <c r="Y38" s="16"/>
      <c r="Z38" s="16"/>
      <c r="AA38" s="16"/>
      <c r="AB38" s="16"/>
      <c r="AC38" s="17"/>
      <c r="AD38" s="16"/>
      <c r="AE38" s="16"/>
      <c r="AF38" s="16"/>
      <c r="AH38" s="16"/>
      <c r="AI38" s="18"/>
      <c r="AJ38" s="15"/>
      <c r="AK38" s="18"/>
      <c r="AL38" s="15"/>
      <c r="AM38" s="18"/>
      <c r="AN38" s="15"/>
      <c r="AO38" s="18"/>
      <c r="AP38" s="15"/>
      <c r="AQ38" s="16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</row>
    <row r="39" spans="1:62" ht="15.75" customHeight="1">
      <c r="A39" s="10">
        <v>5990</v>
      </c>
      <c r="B39" s="11" t="s">
        <v>77</v>
      </c>
      <c r="C39" s="4">
        <f t="shared" si="2"/>
        <v>30100</v>
      </c>
      <c r="D39" s="16"/>
      <c r="E39" s="16"/>
      <c r="F39" s="15"/>
      <c r="G39" s="16"/>
      <c r="H39" s="16"/>
      <c r="I39" s="16"/>
      <c r="J39" s="16"/>
      <c r="K39" s="16"/>
      <c r="L39" s="16"/>
      <c r="M39" s="16">
        <v>5000</v>
      </c>
      <c r="N39" s="16"/>
      <c r="O39" s="16">
        <v>10000</v>
      </c>
      <c r="P39" s="17">
        <v>10100</v>
      </c>
      <c r="Q39" s="15"/>
      <c r="R39" s="16"/>
      <c r="S39" s="18"/>
      <c r="T39" s="15"/>
      <c r="U39" s="17"/>
      <c r="V39" s="16"/>
      <c r="W39" s="16"/>
      <c r="X39" s="16"/>
      <c r="Y39" s="16"/>
      <c r="Z39" s="16"/>
      <c r="AA39" s="16"/>
      <c r="AB39" s="16"/>
      <c r="AC39" s="17"/>
      <c r="AD39" s="16"/>
      <c r="AE39" s="16"/>
      <c r="AF39" s="16">
        <v>5000</v>
      </c>
      <c r="AH39" s="16"/>
      <c r="AI39" s="18"/>
      <c r="AJ39" s="15"/>
      <c r="AK39" s="18"/>
      <c r="AL39" s="15"/>
      <c r="AM39" s="18"/>
      <c r="AN39" s="15"/>
      <c r="AO39" s="18"/>
      <c r="AP39" s="15"/>
      <c r="AQ39" s="16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</row>
    <row r="40" spans="1:62" ht="15.75" customHeight="1">
      <c r="A40" s="48" t="s">
        <v>78</v>
      </c>
      <c r="B40" s="29"/>
      <c r="C40" s="30">
        <f t="shared" si="2"/>
        <v>1511353.4300000002</v>
      </c>
      <c r="D40" s="49">
        <f t="shared" ref="D40:G40" si="3">SUM(D22:D39)</f>
        <v>0</v>
      </c>
      <c r="E40" s="49">
        <f t="shared" si="3"/>
        <v>20000</v>
      </c>
      <c r="F40" s="50">
        <f t="shared" si="3"/>
        <v>32000</v>
      </c>
      <c r="G40" s="49">
        <f t="shared" si="3"/>
        <v>8000</v>
      </c>
      <c r="H40" s="49"/>
      <c r="I40" s="49"/>
      <c r="J40" s="49">
        <f>SUM(J22:J39)</f>
        <v>15000</v>
      </c>
      <c r="K40" s="49">
        <f t="shared" ref="K40:M40" si="4">SUM(K23:K39)</f>
        <v>20520</v>
      </c>
      <c r="L40" s="49">
        <f t="shared" si="4"/>
        <v>100000</v>
      </c>
      <c r="M40" s="49">
        <f t="shared" si="4"/>
        <v>5000</v>
      </c>
      <c r="N40" s="49"/>
      <c r="O40" s="49">
        <f>SUM(O22:O39)</f>
        <v>155600</v>
      </c>
      <c r="P40" s="30">
        <f>SUM(P21:P39)</f>
        <v>677232.43</v>
      </c>
      <c r="Q40" s="50">
        <f t="shared" ref="Q40:R40" si="5">SUM(Q23:Q39)</f>
        <v>213860</v>
      </c>
      <c r="R40" s="49">
        <f t="shared" si="5"/>
        <v>24646</v>
      </c>
      <c r="S40" s="30"/>
      <c r="T40" s="50">
        <f t="shared" ref="T40:U40" si="6">SUM(T23:T39)</f>
        <v>0</v>
      </c>
      <c r="U40" s="51">
        <f t="shared" si="6"/>
        <v>0</v>
      </c>
      <c r="V40" s="49"/>
      <c r="W40" s="49">
        <f t="shared" ref="W40:Z40" si="7">SUM(W23:W39)</f>
        <v>0</v>
      </c>
      <c r="X40" s="49">
        <f t="shared" si="7"/>
        <v>0</v>
      </c>
      <c r="Y40" s="49">
        <f t="shared" si="7"/>
        <v>0</v>
      </c>
      <c r="Z40" s="49">
        <f t="shared" si="7"/>
        <v>0</v>
      </c>
      <c r="AA40" s="49">
        <f>SUM(AA24:AA39)</f>
        <v>0</v>
      </c>
      <c r="AB40" s="49">
        <f>SUM(AB23:AB39)</f>
        <v>0</v>
      </c>
      <c r="AC40" s="52"/>
      <c r="AD40" s="49">
        <f t="shared" ref="AD40:AG40" si="8">SUM(AD23:AD39)</f>
        <v>108700</v>
      </c>
      <c r="AE40" s="49">
        <f t="shared" si="8"/>
        <v>0</v>
      </c>
      <c r="AF40" s="49">
        <f t="shared" si="8"/>
        <v>5000</v>
      </c>
      <c r="AG40" s="53">
        <f t="shared" si="8"/>
        <v>0</v>
      </c>
      <c r="AH40" s="49"/>
      <c r="AI40" s="30"/>
      <c r="AJ40" s="50"/>
      <c r="AK40" s="30"/>
      <c r="AL40" s="50"/>
      <c r="AM40" s="30">
        <f t="shared" ref="AM40:AN40" si="9">SUM(AM23:AM39)</f>
        <v>30000</v>
      </c>
      <c r="AN40" s="50">
        <f t="shared" si="9"/>
        <v>8000</v>
      </c>
      <c r="AO40" s="54"/>
      <c r="AP40" s="50"/>
      <c r="AQ40" s="49">
        <f>SUM(AQ21:AQ39)</f>
        <v>87795</v>
      </c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</row>
    <row r="41" spans="1:62" ht="15.75" customHeight="1">
      <c r="A41" s="10"/>
      <c r="B41" s="11"/>
      <c r="C41" s="18"/>
      <c r="D41" s="16"/>
      <c r="E41" s="16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8"/>
      <c r="Q41" s="15"/>
      <c r="R41" s="16"/>
      <c r="S41" s="18"/>
      <c r="T41" s="15"/>
      <c r="U41" s="17"/>
      <c r="V41" s="16"/>
      <c r="W41" s="16"/>
      <c r="X41" s="16"/>
      <c r="Y41" s="16"/>
      <c r="Z41" s="16"/>
      <c r="AA41" s="16"/>
      <c r="AB41" s="16"/>
      <c r="AC41" s="17"/>
      <c r="AD41" s="16"/>
      <c r="AE41" s="16"/>
      <c r="AF41" s="16"/>
      <c r="AH41" s="16"/>
      <c r="AI41" s="18"/>
      <c r="AJ41" s="15"/>
      <c r="AK41" s="18"/>
      <c r="AL41" s="15"/>
      <c r="AM41" s="18"/>
      <c r="AN41" s="15"/>
      <c r="AO41" s="18"/>
      <c r="AP41" s="15"/>
      <c r="AQ41" s="16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</row>
    <row r="42" spans="1:62" ht="15.75" customHeight="1">
      <c r="A42" s="55" t="s">
        <v>79</v>
      </c>
      <c r="B42" s="56"/>
      <c r="C42" s="41"/>
      <c r="D42" s="42"/>
      <c r="E42" s="42"/>
      <c r="F42" s="12"/>
      <c r="G42" s="42"/>
      <c r="H42" s="42"/>
      <c r="I42" s="42"/>
      <c r="J42" s="42"/>
      <c r="K42" s="42"/>
      <c r="L42" s="42"/>
      <c r="M42" s="42"/>
      <c r="N42" s="42"/>
      <c r="O42" s="42"/>
      <c r="P42" s="41"/>
      <c r="Q42" s="12"/>
      <c r="R42" s="42"/>
      <c r="S42" s="41"/>
      <c r="T42" s="12"/>
      <c r="U42" s="43"/>
      <c r="V42" s="42"/>
      <c r="W42" s="42"/>
      <c r="X42" s="42"/>
      <c r="Y42" s="42"/>
      <c r="Z42" s="42"/>
      <c r="AA42" s="42"/>
      <c r="AB42" s="42"/>
      <c r="AC42" s="43"/>
      <c r="AD42" s="42"/>
      <c r="AE42" s="42"/>
      <c r="AF42" s="42"/>
      <c r="AG42" s="57"/>
      <c r="AH42" s="42"/>
      <c r="AI42" s="41"/>
      <c r="AJ42" s="12"/>
      <c r="AK42" s="41"/>
      <c r="AL42" s="12"/>
      <c r="AM42" s="41"/>
      <c r="AN42" s="12"/>
      <c r="AO42" s="41"/>
      <c r="AP42" s="12"/>
      <c r="AQ42" s="42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</row>
    <row r="43" spans="1:62" ht="15.75" customHeight="1">
      <c r="A43" s="58">
        <v>6000</v>
      </c>
      <c r="B43" s="59" t="s">
        <v>80</v>
      </c>
      <c r="C43" s="18">
        <f>SUM(D43:AQ43)</f>
        <v>0</v>
      </c>
      <c r="D43" s="16"/>
      <c r="E43" s="16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8"/>
      <c r="Q43" s="15"/>
      <c r="R43" s="16"/>
      <c r="S43" s="18"/>
      <c r="T43" s="15"/>
      <c r="U43" s="17"/>
      <c r="V43" s="16"/>
      <c r="W43" s="16"/>
      <c r="X43" s="16"/>
      <c r="Y43" s="16"/>
      <c r="Z43" s="16"/>
      <c r="AA43" s="16"/>
      <c r="AB43" s="16"/>
      <c r="AC43" s="17"/>
      <c r="AD43" s="16"/>
      <c r="AE43" s="16"/>
      <c r="AF43" s="16"/>
      <c r="AH43" s="16"/>
      <c r="AI43" s="18"/>
      <c r="AJ43" s="15"/>
      <c r="AK43" s="18"/>
      <c r="AL43" s="15"/>
      <c r="AM43" s="18"/>
      <c r="AN43" s="15"/>
      <c r="AO43" s="18"/>
      <c r="AP43" s="15"/>
      <c r="AQ43" s="16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</row>
    <row r="44" spans="1:62" ht="15.75" customHeight="1">
      <c r="A44" s="58">
        <v>6010</v>
      </c>
      <c r="B44" s="59" t="s">
        <v>81</v>
      </c>
      <c r="C44" s="18"/>
      <c r="D44" s="16"/>
      <c r="E44" s="16"/>
      <c r="F44" s="15"/>
      <c r="G44" s="16"/>
      <c r="H44" s="16"/>
      <c r="I44" s="16">
        <v>23000</v>
      </c>
      <c r="J44" s="16"/>
      <c r="K44" s="16"/>
      <c r="L44" s="16"/>
      <c r="M44" s="16"/>
      <c r="N44" s="16"/>
      <c r="O44" s="16"/>
      <c r="P44" s="18"/>
      <c r="Q44" s="15"/>
      <c r="R44" s="16"/>
      <c r="S44" s="18"/>
      <c r="T44" s="15"/>
      <c r="U44" s="17"/>
      <c r="V44" s="16"/>
      <c r="W44" s="16"/>
      <c r="X44" s="16"/>
      <c r="Y44" s="16"/>
      <c r="Z44" s="16"/>
      <c r="AA44" s="16"/>
      <c r="AB44" s="16"/>
      <c r="AC44" s="17"/>
      <c r="AD44" s="16"/>
      <c r="AE44" s="16"/>
      <c r="AF44" s="16"/>
      <c r="AH44" s="16"/>
      <c r="AI44" s="18"/>
      <c r="AJ44" s="15"/>
      <c r="AK44" s="18"/>
      <c r="AL44" s="15"/>
      <c r="AM44" s="18"/>
      <c r="AN44" s="15"/>
      <c r="AO44" s="18"/>
      <c r="AP44" s="15"/>
      <c r="AQ44" s="16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</row>
    <row r="45" spans="1:62" ht="15.75" customHeight="1">
      <c r="A45" s="58">
        <v>6015</v>
      </c>
      <c r="B45" s="59" t="s">
        <v>82</v>
      </c>
      <c r="C45" s="18">
        <f>SUM(D45:AQ45)</f>
        <v>0</v>
      </c>
      <c r="D45" s="16"/>
      <c r="E45" s="16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8"/>
      <c r="Q45" s="15"/>
      <c r="R45" s="16"/>
      <c r="S45" s="18"/>
      <c r="T45" s="15"/>
      <c r="U45" s="17"/>
      <c r="V45" s="16"/>
      <c r="W45" s="16"/>
      <c r="X45" s="16"/>
      <c r="Y45" s="16"/>
      <c r="Z45" s="16"/>
      <c r="AA45" s="16"/>
      <c r="AB45" s="16"/>
      <c r="AC45" s="17"/>
      <c r="AD45" s="60"/>
      <c r="AE45" s="16"/>
      <c r="AF45" s="16"/>
      <c r="AH45" s="16"/>
      <c r="AI45" s="18"/>
      <c r="AJ45" s="15"/>
      <c r="AK45" s="18"/>
      <c r="AL45" s="15"/>
      <c r="AM45" s="18"/>
      <c r="AN45" s="15"/>
      <c r="AO45" s="18"/>
      <c r="AP45" s="15"/>
      <c r="AQ45" s="16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</row>
    <row r="46" spans="1:62" ht="15.75" customHeight="1">
      <c r="A46" s="61" t="s">
        <v>83</v>
      </c>
      <c r="B46" s="62"/>
      <c r="C46" s="63">
        <f>SUM(C43:C45)</f>
        <v>0</v>
      </c>
      <c r="D46" s="64"/>
      <c r="E46" s="64"/>
      <c r="F46" s="65"/>
      <c r="G46" s="64"/>
      <c r="H46" s="64"/>
      <c r="I46" s="64">
        <f>SUM(I43:I45)</f>
        <v>23000</v>
      </c>
      <c r="J46" s="64"/>
      <c r="K46" s="64"/>
      <c r="L46" s="64"/>
      <c r="M46" s="64"/>
      <c r="N46" s="64"/>
      <c r="O46" s="64"/>
      <c r="P46" s="63"/>
      <c r="Q46" s="65"/>
      <c r="R46" s="64"/>
      <c r="S46" s="63"/>
      <c r="T46" s="65"/>
      <c r="U46" s="66">
        <f>SUM(U43:U45)</f>
        <v>0</v>
      </c>
      <c r="V46" s="64"/>
      <c r="W46" s="64"/>
      <c r="X46" s="64"/>
      <c r="Y46" s="64"/>
      <c r="Z46" s="64"/>
      <c r="AA46" s="64"/>
      <c r="AB46" s="64"/>
      <c r="AC46" s="37"/>
      <c r="AD46" s="60"/>
      <c r="AE46" s="64"/>
      <c r="AF46" s="64"/>
      <c r="AG46" s="67"/>
      <c r="AH46" s="64"/>
      <c r="AI46" s="63"/>
      <c r="AJ46" s="65"/>
      <c r="AK46" s="63"/>
      <c r="AL46" s="65"/>
      <c r="AM46" s="63"/>
      <c r="AN46" s="65"/>
      <c r="AO46" s="63"/>
      <c r="AP46" s="65"/>
      <c r="AQ46" s="64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</row>
    <row r="47" spans="1:62" ht="15.75" customHeight="1">
      <c r="B47" s="68"/>
      <c r="C47" s="18"/>
      <c r="D47" s="16"/>
      <c r="E47" s="16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8"/>
      <c r="Q47" s="15"/>
      <c r="R47" s="16"/>
      <c r="S47" s="18"/>
      <c r="T47" s="15"/>
      <c r="U47" s="17"/>
      <c r="V47" s="16"/>
      <c r="W47" s="16"/>
      <c r="X47" s="16"/>
      <c r="Y47" s="16"/>
      <c r="Z47" s="16"/>
      <c r="AA47" s="16"/>
      <c r="AB47" s="16"/>
      <c r="AC47" s="17"/>
      <c r="AD47" s="16"/>
      <c r="AE47" s="16"/>
      <c r="AF47" s="16"/>
      <c r="AH47" s="16"/>
      <c r="AI47" s="18"/>
      <c r="AJ47" s="15"/>
      <c r="AK47" s="18"/>
      <c r="AL47" s="15"/>
      <c r="AM47" s="18"/>
      <c r="AN47" s="15"/>
      <c r="AO47" s="18"/>
      <c r="AP47" s="15"/>
      <c r="AQ47" s="16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</row>
    <row r="48" spans="1:62" ht="15.75" customHeight="1">
      <c r="B48" s="68"/>
      <c r="C48" s="18"/>
      <c r="D48" s="16"/>
      <c r="E48" s="16"/>
      <c r="F48" s="15"/>
      <c r="G48" s="16"/>
      <c r="H48" s="16"/>
      <c r="I48" s="16"/>
      <c r="J48" s="16"/>
      <c r="K48" s="16"/>
      <c r="L48" s="16"/>
      <c r="M48" s="16"/>
      <c r="N48" s="16"/>
      <c r="O48" s="16"/>
      <c r="P48" s="18"/>
      <c r="Q48" s="15"/>
      <c r="R48" s="16"/>
      <c r="S48" s="18"/>
      <c r="T48" s="15"/>
      <c r="U48" s="17"/>
      <c r="V48" s="16"/>
      <c r="W48" s="16"/>
      <c r="X48" s="16"/>
      <c r="Y48" s="16"/>
      <c r="Z48" s="16"/>
      <c r="AA48" s="16"/>
      <c r="AB48" s="16"/>
      <c r="AC48" s="17"/>
      <c r="AD48" s="16"/>
      <c r="AE48" s="16"/>
      <c r="AF48" s="16"/>
      <c r="AH48" s="16"/>
      <c r="AI48" s="18"/>
      <c r="AJ48" s="15"/>
      <c r="AK48" s="18"/>
      <c r="AL48" s="15"/>
      <c r="AM48" s="18"/>
      <c r="AN48" s="15"/>
      <c r="AO48" s="18"/>
      <c r="AP48" s="15"/>
      <c r="AQ48" s="16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</row>
    <row r="49" spans="1:62" ht="15.75" customHeight="1">
      <c r="A49" s="39" t="s">
        <v>84</v>
      </c>
      <c r="B49" s="40"/>
      <c r="C49" s="41"/>
      <c r="D49" s="42"/>
      <c r="E49" s="42"/>
      <c r="F49" s="12"/>
      <c r="G49" s="42"/>
      <c r="H49" s="42"/>
      <c r="I49" s="42"/>
      <c r="J49" s="42"/>
      <c r="K49" s="42"/>
      <c r="L49" s="42"/>
      <c r="M49" s="42"/>
      <c r="N49" s="42"/>
      <c r="O49" s="42"/>
      <c r="P49" s="41"/>
      <c r="Q49" s="12"/>
      <c r="R49" s="42"/>
      <c r="S49" s="41"/>
      <c r="T49" s="12"/>
      <c r="U49" s="17"/>
      <c r="V49" s="42"/>
      <c r="W49" s="42"/>
      <c r="X49" s="42"/>
      <c r="Y49" s="42"/>
      <c r="Z49" s="42"/>
      <c r="AA49" s="42"/>
      <c r="AB49" s="42"/>
      <c r="AC49" s="17"/>
      <c r="AD49" s="42"/>
      <c r="AE49" s="42"/>
      <c r="AF49" s="42"/>
      <c r="AG49" s="57"/>
      <c r="AH49" s="42"/>
      <c r="AI49" s="41"/>
      <c r="AJ49" s="12"/>
      <c r="AK49" s="41"/>
      <c r="AL49" s="12"/>
      <c r="AM49" s="41"/>
      <c r="AN49" s="12"/>
      <c r="AO49" s="41"/>
      <c r="AP49" s="12"/>
      <c r="AQ49" s="42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</row>
    <row r="50" spans="1:62" ht="15.75" customHeight="1">
      <c r="A50" s="10">
        <v>4110</v>
      </c>
      <c r="B50" s="11" t="s">
        <v>85</v>
      </c>
      <c r="C50" s="4">
        <f t="shared" ref="C50:C114" si="10">SUM(D50:AQ50)</f>
        <v>249975</v>
      </c>
      <c r="D50" s="13">
        <v>500</v>
      </c>
      <c r="E50" s="69">
        <v>5000</v>
      </c>
      <c r="F50" s="15"/>
      <c r="G50" s="16"/>
      <c r="H50" s="16"/>
      <c r="I50" s="16"/>
      <c r="J50" s="16"/>
      <c r="K50" s="16"/>
      <c r="L50" s="16"/>
      <c r="M50" s="16"/>
      <c r="N50" s="16"/>
      <c r="O50" s="16"/>
      <c r="P50" s="46"/>
      <c r="Q50" s="15">
        <v>58820</v>
      </c>
      <c r="R50" s="16"/>
      <c r="S50" s="18">
        <v>1600</v>
      </c>
      <c r="T50" s="15"/>
      <c r="U50" s="46"/>
      <c r="V50" s="16"/>
      <c r="W50" s="16">
        <v>2500</v>
      </c>
      <c r="X50" s="16">
        <v>7500</v>
      </c>
      <c r="Y50" s="16"/>
      <c r="Z50" s="16"/>
      <c r="AA50" s="16"/>
      <c r="AB50" s="16"/>
      <c r="AC50" s="46"/>
      <c r="AD50" s="16">
        <v>5590</v>
      </c>
      <c r="AE50" s="16">
        <v>3000</v>
      </c>
      <c r="AF50" s="16">
        <v>10000</v>
      </c>
      <c r="AH50" s="16">
        <v>6000</v>
      </c>
      <c r="AI50" s="18"/>
      <c r="AJ50" s="15">
        <v>9065</v>
      </c>
      <c r="AK50" s="18"/>
      <c r="AL50" s="15">
        <v>2400</v>
      </c>
      <c r="AM50" s="18"/>
      <c r="AN50" s="15">
        <v>5000</v>
      </c>
      <c r="AO50" s="18"/>
      <c r="AP50" s="15"/>
      <c r="AQ50" s="16">
        <v>133000</v>
      </c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</row>
    <row r="51" spans="1:62" ht="15.75" customHeight="1">
      <c r="A51" s="10">
        <v>4120</v>
      </c>
      <c r="B51" s="11" t="s">
        <v>86</v>
      </c>
      <c r="C51" s="4">
        <f t="shared" si="10"/>
        <v>431766</v>
      </c>
      <c r="D51" s="19"/>
      <c r="E51" s="24">
        <v>18000</v>
      </c>
      <c r="F51" s="15">
        <v>15000</v>
      </c>
      <c r="G51" s="16">
        <v>6000</v>
      </c>
      <c r="H51" s="16"/>
      <c r="I51" s="16">
        <v>40000</v>
      </c>
      <c r="J51" s="16">
        <v>15000</v>
      </c>
      <c r="K51" s="16">
        <v>4000</v>
      </c>
      <c r="L51" s="16">
        <v>80000</v>
      </c>
      <c r="M51" s="16"/>
      <c r="N51" s="16">
        <v>25000</v>
      </c>
      <c r="O51" s="16">
        <v>6000</v>
      </c>
      <c r="P51" s="17"/>
      <c r="Q51" s="15">
        <v>30000</v>
      </c>
      <c r="R51" s="16">
        <v>11000</v>
      </c>
      <c r="S51" s="18">
        <v>900</v>
      </c>
      <c r="T51" s="15">
        <v>1000</v>
      </c>
      <c r="U51" s="17"/>
      <c r="V51" s="16"/>
      <c r="W51" s="16">
        <v>2000</v>
      </c>
      <c r="X51" s="16"/>
      <c r="Y51" s="16">
        <v>60000</v>
      </c>
      <c r="Z51" s="16"/>
      <c r="AA51" s="16"/>
      <c r="AB51" s="70">
        <v>10000</v>
      </c>
      <c r="AC51" s="17">
        <v>2000</v>
      </c>
      <c r="AD51" s="16">
        <v>13666</v>
      </c>
      <c r="AE51" s="16"/>
      <c r="AF51" s="16">
        <v>50000</v>
      </c>
      <c r="AG51" s="25"/>
      <c r="AH51" s="16"/>
      <c r="AI51" s="18"/>
      <c r="AJ51" s="15">
        <v>3000</v>
      </c>
      <c r="AK51" s="18"/>
      <c r="AL51" s="15">
        <v>1200</v>
      </c>
      <c r="AM51" s="18"/>
      <c r="AN51" s="15">
        <v>6000</v>
      </c>
      <c r="AO51" s="18">
        <v>2000</v>
      </c>
      <c r="AP51" s="15"/>
      <c r="AQ51" s="16">
        <v>30000</v>
      </c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</row>
    <row r="52" spans="1:62" ht="15.75" customHeight="1">
      <c r="A52" s="10">
        <v>4150</v>
      </c>
      <c r="B52" s="11" t="s">
        <v>87</v>
      </c>
      <c r="C52" s="4">
        <f t="shared" si="10"/>
        <v>12000</v>
      </c>
      <c r="D52" s="19"/>
      <c r="E52" s="20"/>
      <c r="F52" s="15"/>
      <c r="G52" s="16"/>
      <c r="H52" s="16"/>
      <c r="I52" s="16">
        <v>12000</v>
      </c>
      <c r="J52" s="16"/>
      <c r="K52" s="16"/>
      <c r="L52" s="16"/>
      <c r="M52" s="16"/>
      <c r="N52" s="16"/>
      <c r="O52" s="16"/>
      <c r="P52" s="17"/>
      <c r="Q52" s="15"/>
      <c r="R52" s="16"/>
      <c r="S52" s="18"/>
      <c r="T52" s="15"/>
      <c r="U52" s="17"/>
      <c r="V52" s="16"/>
      <c r="W52" s="16"/>
      <c r="X52" s="16"/>
      <c r="Y52" s="16"/>
      <c r="Z52" s="16"/>
      <c r="AA52" s="16"/>
      <c r="AB52" s="12"/>
      <c r="AC52" s="17"/>
      <c r="AD52" s="16"/>
      <c r="AE52" s="16"/>
      <c r="AF52" s="16"/>
      <c r="AH52" s="16"/>
      <c r="AI52" s="18"/>
      <c r="AJ52" s="15"/>
      <c r="AK52" s="18"/>
      <c r="AL52" s="15"/>
      <c r="AM52" s="18"/>
      <c r="AN52" s="15"/>
      <c r="AO52" s="18"/>
      <c r="AP52" s="15"/>
      <c r="AQ52" s="16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</row>
    <row r="53" spans="1:62" ht="15.75" customHeight="1">
      <c r="A53" s="10">
        <v>4200</v>
      </c>
      <c r="B53" s="11" t="s">
        <v>88</v>
      </c>
      <c r="C53" s="4">
        <f t="shared" si="10"/>
        <v>636355</v>
      </c>
      <c r="D53" s="23">
        <v>2175</v>
      </c>
      <c r="E53" s="24">
        <v>26000</v>
      </c>
      <c r="F53" s="15">
        <v>40000</v>
      </c>
      <c r="G53" s="16">
        <v>10180</v>
      </c>
      <c r="H53" s="16">
        <v>2000</v>
      </c>
      <c r="I53" s="16">
        <v>6000</v>
      </c>
      <c r="J53" s="16"/>
      <c r="K53" s="16">
        <v>7500</v>
      </c>
      <c r="L53" s="16">
        <v>115000</v>
      </c>
      <c r="M53" s="16">
        <v>15000</v>
      </c>
      <c r="N53" s="16"/>
      <c r="O53" s="16">
        <v>1500</v>
      </c>
      <c r="P53" s="17">
        <v>4000</v>
      </c>
      <c r="Q53" s="15">
        <v>170000</v>
      </c>
      <c r="R53" s="16">
        <v>42500</v>
      </c>
      <c r="S53" s="18"/>
      <c r="T53" s="15">
        <v>4500</v>
      </c>
      <c r="U53" s="17"/>
      <c r="V53" s="16"/>
      <c r="W53" s="16"/>
      <c r="X53" s="16"/>
      <c r="Y53" s="16">
        <v>7000</v>
      </c>
      <c r="Z53" s="16"/>
      <c r="AA53" s="16">
        <v>6000</v>
      </c>
      <c r="AB53" s="71">
        <v>2000</v>
      </c>
      <c r="AC53" s="17"/>
      <c r="AD53" s="16">
        <v>1500</v>
      </c>
      <c r="AE53" s="16"/>
      <c r="AF53" s="16">
        <v>6000</v>
      </c>
      <c r="AG53" s="25"/>
      <c r="AH53" s="16"/>
      <c r="AI53" s="18"/>
      <c r="AJ53" s="15">
        <v>10000</v>
      </c>
      <c r="AK53" s="18">
        <v>8000</v>
      </c>
      <c r="AL53" s="15">
        <v>8000</v>
      </c>
      <c r="AM53" s="18"/>
      <c r="AN53" s="15">
        <v>2000</v>
      </c>
      <c r="AO53" s="18">
        <v>500</v>
      </c>
      <c r="AP53" s="15"/>
      <c r="AQ53" s="16">
        <v>139000</v>
      </c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</row>
    <row r="54" spans="1:62" ht="15.75" customHeight="1">
      <c r="A54" s="10">
        <v>4300</v>
      </c>
      <c r="B54" s="11" t="s">
        <v>89</v>
      </c>
      <c r="C54" s="4">
        <f t="shared" si="10"/>
        <v>14900</v>
      </c>
      <c r="D54" s="19"/>
      <c r="E54" s="20"/>
      <c r="F54" s="15"/>
      <c r="G54" s="16"/>
      <c r="H54" s="16"/>
      <c r="I54" s="16"/>
      <c r="J54" s="16"/>
      <c r="K54" s="16">
        <v>400</v>
      </c>
      <c r="L54" s="16"/>
      <c r="M54" s="16"/>
      <c r="N54" s="16"/>
      <c r="O54" s="16"/>
      <c r="P54" s="17">
        <v>6000</v>
      </c>
      <c r="Q54" s="15"/>
      <c r="R54" s="16"/>
      <c r="S54" s="18"/>
      <c r="T54" s="15"/>
      <c r="U54" s="17"/>
      <c r="V54" s="16"/>
      <c r="W54" s="16"/>
      <c r="X54" s="16"/>
      <c r="Y54" s="16"/>
      <c r="Z54" s="16"/>
      <c r="AA54" s="16">
        <v>2000</v>
      </c>
      <c r="AB54" s="71">
        <v>1000</v>
      </c>
      <c r="AC54" s="17">
        <v>500</v>
      </c>
      <c r="AD54" s="16"/>
      <c r="AE54" s="16"/>
      <c r="AF54" s="16"/>
      <c r="AH54" s="16"/>
      <c r="AI54" s="18"/>
      <c r="AJ54" s="15"/>
      <c r="AK54" s="18"/>
      <c r="AL54" s="15"/>
      <c r="AM54" s="18"/>
      <c r="AN54" s="15">
        <v>5000</v>
      </c>
      <c r="AO54" s="18"/>
      <c r="AP54" s="15"/>
      <c r="AQ54" s="16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</row>
    <row r="55" spans="1:62" ht="15.75" customHeight="1">
      <c r="A55" s="10">
        <v>4350</v>
      </c>
      <c r="B55" s="11" t="s">
        <v>90</v>
      </c>
      <c r="C55" s="4">
        <f t="shared" si="10"/>
        <v>15000</v>
      </c>
      <c r="D55" s="19"/>
      <c r="E55" s="20"/>
      <c r="F55" s="15">
        <v>15000</v>
      </c>
      <c r="G55" s="16"/>
      <c r="H55" s="16"/>
      <c r="I55" s="16"/>
      <c r="J55" s="16"/>
      <c r="K55" s="16"/>
      <c r="L55" s="16"/>
      <c r="M55" s="22"/>
      <c r="N55" s="16"/>
      <c r="O55" s="16"/>
      <c r="P55" s="17"/>
      <c r="Q55" s="15"/>
      <c r="R55" s="16"/>
      <c r="S55" s="18"/>
      <c r="T55" s="15"/>
      <c r="U55" s="17"/>
      <c r="V55" s="16"/>
      <c r="W55" s="16"/>
      <c r="X55" s="16"/>
      <c r="Y55" s="16"/>
      <c r="Z55" s="16"/>
      <c r="AA55" s="16"/>
      <c r="AB55" s="12"/>
      <c r="AC55" s="17"/>
      <c r="AD55" s="16"/>
      <c r="AE55" s="16"/>
      <c r="AF55" s="16"/>
      <c r="AH55" s="16"/>
      <c r="AI55" s="18"/>
      <c r="AJ55" s="15"/>
      <c r="AK55" s="18"/>
      <c r="AL55" s="15"/>
      <c r="AM55" s="18"/>
      <c r="AN55" s="15"/>
      <c r="AO55" s="18"/>
      <c r="AP55" s="15"/>
      <c r="AQ55" s="16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</row>
    <row r="56" spans="1:62" ht="15.75" customHeight="1">
      <c r="A56" s="10">
        <v>4500</v>
      </c>
      <c r="B56" s="11" t="s">
        <v>91</v>
      </c>
      <c r="C56" s="4">
        <f t="shared" si="10"/>
        <v>171250</v>
      </c>
      <c r="D56" s="23">
        <v>2500</v>
      </c>
      <c r="E56" s="20"/>
      <c r="F56" s="15"/>
      <c r="G56" s="16"/>
      <c r="H56" s="16">
        <v>13000</v>
      </c>
      <c r="I56" s="16">
        <v>12000</v>
      </c>
      <c r="J56" s="16"/>
      <c r="K56" s="16">
        <v>1000</v>
      </c>
      <c r="L56" s="16"/>
      <c r="M56" s="16">
        <v>75000</v>
      </c>
      <c r="N56" s="16"/>
      <c r="O56" s="16"/>
      <c r="P56" s="17">
        <v>1500</v>
      </c>
      <c r="Q56" s="15"/>
      <c r="R56" s="16"/>
      <c r="S56" s="18"/>
      <c r="T56" s="15"/>
      <c r="U56" s="17"/>
      <c r="V56" s="16"/>
      <c r="W56" s="16"/>
      <c r="X56" s="16">
        <v>40000</v>
      </c>
      <c r="Y56" s="16">
        <v>20000</v>
      </c>
      <c r="Z56" s="16"/>
      <c r="AA56" s="16"/>
      <c r="AB56" s="12"/>
      <c r="AC56" s="17"/>
      <c r="AD56" s="16">
        <v>600</v>
      </c>
      <c r="AE56" s="16">
        <v>1650</v>
      </c>
      <c r="AF56" s="16"/>
      <c r="AH56" s="16"/>
      <c r="AI56" s="18"/>
      <c r="AJ56" s="15"/>
      <c r="AK56" s="18"/>
      <c r="AL56" s="15">
        <v>4000</v>
      </c>
      <c r="AM56" s="18"/>
      <c r="AN56" s="15"/>
      <c r="AO56" s="18"/>
      <c r="AP56" s="15"/>
      <c r="AQ56" s="16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</row>
    <row r="57" spans="1:62" ht="15.75" customHeight="1">
      <c r="A57" s="10">
        <v>4510</v>
      </c>
      <c r="B57" s="11" t="s">
        <v>92</v>
      </c>
      <c r="C57" s="4">
        <f t="shared" si="10"/>
        <v>268575</v>
      </c>
      <c r="D57" s="19"/>
      <c r="E57" s="20"/>
      <c r="F57" s="15"/>
      <c r="G57" s="16"/>
      <c r="H57" s="16"/>
      <c r="I57" s="16"/>
      <c r="J57" s="16"/>
      <c r="K57" s="16"/>
      <c r="L57" s="16"/>
      <c r="M57" s="16"/>
      <c r="N57" s="16"/>
      <c r="O57" s="16">
        <v>13500</v>
      </c>
      <c r="P57" s="17">
        <v>15000</v>
      </c>
      <c r="Q57" s="15"/>
      <c r="R57" s="16"/>
      <c r="S57" s="18"/>
      <c r="T57" s="15"/>
      <c r="U57" s="17"/>
      <c r="V57" s="16"/>
      <c r="W57" s="16"/>
      <c r="X57" s="16"/>
      <c r="Y57" s="16"/>
      <c r="Z57" s="16"/>
      <c r="AA57" s="16"/>
      <c r="AB57" s="12"/>
      <c r="AC57" s="17"/>
      <c r="AD57" s="16"/>
      <c r="AE57" s="16">
        <v>12000</v>
      </c>
      <c r="AF57" s="16"/>
      <c r="AH57" s="16"/>
      <c r="AI57" s="18"/>
      <c r="AJ57" s="15"/>
      <c r="AK57" s="18">
        <v>35000</v>
      </c>
      <c r="AL57" s="15"/>
      <c r="AM57" s="18">
        <v>3000</v>
      </c>
      <c r="AN57" s="15">
        <v>15000</v>
      </c>
      <c r="AO57" s="18"/>
      <c r="AP57" s="15"/>
      <c r="AQ57" s="16">
        <v>175075</v>
      </c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</row>
    <row r="58" spans="1:62" ht="15.75" customHeight="1">
      <c r="A58" s="10">
        <v>4590</v>
      </c>
      <c r="B58" s="11" t="s">
        <v>93</v>
      </c>
      <c r="C58" s="4">
        <f t="shared" si="10"/>
        <v>0</v>
      </c>
      <c r="D58" s="19"/>
      <c r="E58" s="22"/>
      <c r="F58" s="15"/>
      <c r="G58" s="16"/>
      <c r="H58" s="16"/>
      <c r="I58" s="16"/>
      <c r="J58" s="16"/>
      <c r="K58" s="16"/>
      <c r="L58" s="16"/>
      <c r="M58" s="22"/>
      <c r="N58" s="16"/>
      <c r="O58" s="16"/>
      <c r="P58" s="17"/>
      <c r="Q58" s="15"/>
      <c r="R58" s="16"/>
      <c r="S58" s="18"/>
      <c r="T58" s="15"/>
      <c r="U58" s="17"/>
      <c r="V58" s="16"/>
      <c r="W58" s="16"/>
      <c r="X58" s="16"/>
      <c r="Y58" s="16"/>
      <c r="Z58" s="16"/>
      <c r="AA58" s="16"/>
      <c r="AB58" s="12"/>
      <c r="AC58" s="17"/>
      <c r="AD58" s="16"/>
      <c r="AE58" s="16"/>
      <c r="AF58" s="16"/>
      <c r="AH58" s="16"/>
      <c r="AI58" s="18"/>
      <c r="AJ58" s="15"/>
      <c r="AK58" s="18"/>
      <c r="AL58" s="15"/>
      <c r="AM58" s="18"/>
      <c r="AN58" s="15"/>
      <c r="AO58" s="18"/>
      <c r="AP58" s="15"/>
      <c r="AQ58" s="16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</row>
    <row r="59" spans="1:62" ht="15.75" customHeight="1">
      <c r="A59" s="10">
        <v>4700</v>
      </c>
      <c r="B59" s="11" t="s">
        <v>94</v>
      </c>
      <c r="C59" s="4">
        <f t="shared" si="10"/>
        <v>1378500</v>
      </c>
      <c r="D59" s="23">
        <v>500</v>
      </c>
      <c r="E59" s="24">
        <v>26000</v>
      </c>
      <c r="F59" s="15"/>
      <c r="G59" s="16"/>
      <c r="H59" s="16"/>
      <c r="I59" s="16"/>
      <c r="J59" s="16"/>
      <c r="K59" s="16"/>
      <c r="L59" s="16">
        <v>210000</v>
      </c>
      <c r="M59" s="16">
        <v>55000</v>
      </c>
      <c r="N59" s="16"/>
      <c r="O59" s="16">
        <v>90000</v>
      </c>
      <c r="P59" s="17"/>
      <c r="Q59" s="15">
        <v>200000</v>
      </c>
      <c r="R59" s="16">
        <v>2000</v>
      </c>
      <c r="S59" s="18"/>
      <c r="T59" s="15"/>
      <c r="U59" s="17"/>
      <c r="V59" s="16"/>
      <c r="W59" s="16"/>
      <c r="X59" s="16"/>
      <c r="Y59" s="16">
        <v>150000</v>
      </c>
      <c r="Z59" s="16"/>
      <c r="AA59" s="16"/>
      <c r="AB59" s="71">
        <v>15000</v>
      </c>
      <c r="AC59" s="17">
        <v>140000</v>
      </c>
      <c r="AD59" s="16"/>
      <c r="AE59" s="16">
        <v>30000</v>
      </c>
      <c r="AF59" s="16">
        <v>25000</v>
      </c>
      <c r="AH59" s="16">
        <v>5000</v>
      </c>
      <c r="AI59" s="18"/>
      <c r="AJ59" s="15"/>
      <c r="AK59" s="18"/>
      <c r="AL59" s="15"/>
      <c r="AM59" s="18">
        <v>360000</v>
      </c>
      <c r="AN59" s="15"/>
      <c r="AO59" s="18"/>
      <c r="AP59" s="15"/>
      <c r="AQ59" s="16">
        <v>70000</v>
      </c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</row>
    <row r="60" spans="1:62" ht="15.75" customHeight="1">
      <c r="A60" s="10">
        <v>4800</v>
      </c>
      <c r="B60" s="11" t="s">
        <v>95</v>
      </c>
      <c r="C60" s="4">
        <f t="shared" si="10"/>
        <v>756000</v>
      </c>
      <c r="D60" s="19"/>
      <c r="E60" s="24">
        <v>60000</v>
      </c>
      <c r="F60" s="15"/>
      <c r="G60" s="16"/>
      <c r="H60" s="16">
        <v>8000</v>
      </c>
      <c r="I60" s="16">
        <v>40000</v>
      </c>
      <c r="J60" s="16"/>
      <c r="K60" s="16"/>
      <c r="L60" s="16">
        <v>5000</v>
      </c>
      <c r="M60" s="16">
        <v>25000</v>
      </c>
      <c r="N60" s="16">
        <v>168000</v>
      </c>
      <c r="O60" s="16"/>
      <c r="P60" s="17"/>
      <c r="Q60" s="15">
        <v>236000</v>
      </c>
      <c r="R60" s="16">
        <v>8000</v>
      </c>
      <c r="S60" s="18"/>
      <c r="T60" s="15">
        <v>1500</v>
      </c>
      <c r="U60" s="17"/>
      <c r="V60" s="16"/>
      <c r="W60" s="16"/>
      <c r="X60" s="16"/>
      <c r="Y60" s="16">
        <v>30000</v>
      </c>
      <c r="Z60" s="16"/>
      <c r="AA60" s="16">
        <v>50000</v>
      </c>
      <c r="AB60" s="71">
        <v>35000</v>
      </c>
      <c r="AC60" s="17"/>
      <c r="AD60" s="16"/>
      <c r="AE60" s="16">
        <v>2000</v>
      </c>
      <c r="AF60" s="16">
        <v>10000</v>
      </c>
      <c r="AH60" s="16"/>
      <c r="AI60" s="18"/>
      <c r="AJ60" s="15">
        <v>20000</v>
      </c>
      <c r="AK60" s="18">
        <v>30000</v>
      </c>
      <c r="AL60" s="15"/>
      <c r="AM60" s="18"/>
      <c r="AN60" s="15">
        <v>20000</v>
      </c>
      <c r="AO60" s="18">
        <v>7500</v>
      </c>
      <c r="AP60" s="15"/>
      <c r="AQ60" s="16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</row>
    <row r="61" spans="1:62" ht="15.75" customHeight="1">
      <c r="A61" s="72">
        <v>4990</v>
      </c>
      <c r="B61" s="73" t="s">
        <v>96</v>
      </c>
      <c r="C61" s="4">
        <f t="shared" si="10"/>
        <v>65000</v>
      </c>
      <c r="E61" s="20"/>
      <c r="F61" s="15"/>
      <c r="G61" s="16"/>
      <c r="H61" s="16"/>
      <c r="I61" s="16"/>
      <c r="J61" s="16"/>
      <c r="K61" s="16"/>
      <c r="L61" s="16"/>
      <c r="M61" s="22"/>
      <c r="N61" s="16"/>
      <c r="O61" s="16"/>
      <c r="P61" s="17">
        <v>65000</v>
      </c>
      <c r="Q61" s="15"/>
      <c r="R61" s="16"/>
      <c r="S61" s="18"/>
      <c r="T61" s="15"/>
      <c r="U61" s="17"/>
      <c r="V61" s="16"/>
      <c r="W61" s="16"/>
      <c r="X61" s="16"/>
      <c r="Y61" s="16"/>
      <c r="Z61" s="16"/>
      <c r="AA61" s="16"/>
      <c r="AB61" s="22"/>
      <c r="AC61" s="17"/>
      <c r="AD61" s="16"/>
      <c r="AE61" s="16"/>
      <c r="AF61" s="16"/>
      <c r="AH61" s="16"/>
      <c r="AI61" s="18"/>
      <c r="AJ61" s="15"/>
      <c r="AK61" s="18"/>
      <c r="AL61" s="15"/>
      <c r="AM61" s="18"/>
      <c r="AN61" s="15"/>
      <c r="AO61" s="18"/>
      <c r="AP61" s="15"/>
      <c r="AQ61" s="16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</row>
    <row r="62" spans="1:62" ht="15.75" customHeight="1">
      <c r="A62" s="10">
        <v>4990</v>
      </c>
      <c r="B62" s="11" t="s">
        <v>97</v>
      </c>
      <c r="C62" s="4">
        <f t="shared" si="10"/>
        <v>573000</v>
      </c>
      <c r="D62" s="23">
        <v>5000</v>
      </c>
      <c r="E62" s="24">
        <v>20000</v>
      </c>
      <c r="F62" s="15"/>
      <c r="G62" s="16">
        <v>6000</v>
      </c>
      <c r="H62" s="16">
        <v>2000</v>
      </c>
      <c r="I62" s="16">
        <v>12000</v>
      </c>
      <c r="J62" s="16">
        <v>15000</v>
      </c>
      <c r="K62" s="16">
        <v>5000</v>
      </c>
      <c r="L62" s="16">
        <v>25000</v>
      </c>
      <c r="M62" s="16">
        <v>15000</v>
      </c>
      <c r="N62" s="16">
        <v>20000</v>
      </c>
      <c r="O62" s="16">
        <v>177900</v>
      </c>
      <c r="P62" s="17"/>
      <c r="Q62" s="15">
        <v>33000</v>
      </c>
      <c r="R62" s="16">
        <v>3000</v>
      </c>
      <c r="S62" s="18">
        <v>1000</v>
      </c>
      <c r="T62" s="15">
        <v>5000</v>
      </c>
      <c r="U62" s="17"/>
      <c r="V62" s="16">
        <v>200</v>
      </c>
      <c r="W62" s="16"/>
      <c r="X62" s="16">
        <v>1000</v>
      </c>
      <c r="Y62" s="16">
        <v>12000</v>
      </c>
      <c r="Z62" s="16"/>
      <c r="AA62" s="16">
        <v>20000</v>
      </c>
      <c r="AB62" s="71">
        <v>1000</v>
      </c>
      <c r="AC62" s="17">
        <v>2000</v>
      </c>
      <c r="AD62" s="16"/>
      <c r="AE62" s="16"/>
      <c r="AF62" s="16">
        <v>30000</v>
      </c>
      <c r="AH62" s="16">
        <v>12000</v>
      </c>
      <c r="AI62" s="18"/>
      <c r="AJ62" s="15">
        <v>20000</v>
      </c>
      <c r="AK62" s="18">
        <v>20000</v>
      </c>
      <c r="AL62" s="15">
        <v>2000</v>
      </c>
      <c r="AM62" s="18">
        <v>35000</v>
      </c>
      <c r="AN62" s="15">
        <v>30000</v>
      </c>
      <c r="AO62" s="18">
        <v>2500</v>
      </c>
      <c r="AP62" s="15"/>
      <c r="AQ62" s="16">
        <v>40400</v>
      </c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</row>
    <row r="63" spans="1:62" ht="15.75" customHeight="1">
      <c r="A63" s="10">
        <v>6010</v>
      </c>
      <c r="B63" s="11" t="s">
        <v>81</v>
      </c>
      <c r="C63" s="4">
        <f t="shared" si="10"/>
        <v>109000</v>
      </c>
      <c r="D63" s="19"/>
      <c r="E63" s="20"/>
      <c r="F63" s="15"/>
      <c r="G63" s="16"/>
      <c r="H63" s="16"/>
      <c r="I63" s="16">
        <v>23000</v>
      </c>
      <c r="J63" s="16">
        <v>3000</v>
      </c>
      <c r="K63" s="16"/>
      <c r="L63" s="16"/>
      <c r="M63" s="22"/>
      <c r="N63" s="16"/>
      <c r="O63" s="16"/>
      <c r="P63" s="17"/>
      <c r="Q63" s="15"/>
      <c r="R63" s="16">
        <v>5000</v>
      </c>
      <c r="S63" s="18"/>
      <c r="T63" s="15"/>
      <c r="U63" s="17"/>
      <c r="V63" s="16"/>
      <c r="W63" s="16"/>
      <c r="X63" s="16"/>
      <c r="Y63" s="16"/>
      <c r="Z63" s="16"/>
      <c r="AA63" s="16"/>
      <c r="AB63" s="12"/>
      <c r="AC63" s="17"/>
      <c r="AD63" s="16"/>
      <c r="AE63" s="16"/>
      <c r="AF63" s="16">
        <v>78000</v>
      </c>
      <c r="AH63" s="16"/>
      <c r="AI63" s="18"/>
      <c r="AJ63" s="15"/>
      <c r="AK63" s="18"/>
      <c r="AL63" s="15"/>
      <c r="AM63" s="18"/>
      <c r="AN63" s="15"/>
      <c r="AO63" s="18"/>
      <c r="AP63" s="15"/>
      <c r="AQ63" s="16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</row>
    <row r="64" spans="1:62" ht="15.75" customHeight="1">
      <c r="A64" s="10">
        <v>6015</v>
      </c>
      <c r="B64" s="11" t="s">
        <v>82</v>
      </c>
      <c r="C64" s="4">
        <f t="shared" si="10"/>
        <v>0</v>
      </c>
      <c r="D64" s="19"/>
      <c r="E64" s="20"/>
      <c r="F64" s="15"/>
      <c r="G64" s="16"/>
      <c r="H64" s="16"/>
      <c r="I64" s="16"/>
      <c r="J64" s="16"/>
      <c r="K64" s="16"/>
      <c r="L64" s="16"/>
      <c r="M64" s="16"/>
      <c r="N64" s="16"/>
      <c r="O64" s="16"/>
      <c r="P64" s="17"/>
      <c r="Q64" s="15"/>
      <c r="R64" s="16"/>
      <c r="S64" s="18"/>
      <c r="T64" s="15"/>
      <c r="U64" s="17"/>
      <c r="V64" s="16"/>
      <c r="W64" s="16"/>
      <c r="X64" s="16"/>
      <c r="Y64" s="16"/>
      <c r="Z64" s="16"/>
      <c r="AA64" s="16"/>
      <c r="AB64" s="12"/>
      <c r="AC64" s="17"/>
      <c r="AD64" s="16"/>
      <c r="AE64" s="16"/>
      <c r="AF64" s="16"/>
      <c r="AH64" s="16"/>
      <c r="AI64" s="18"/>
      <c r="AJ64" s="15"/>
      <c r="AK64" s="18"/>
      <c r="AL64" s="15"/>
      <c r="AM64" s="18"/>
      <c r="AN64" s="15"/>
      <c r="AO64" s="18"/>
      <c r="AP64" s="15"/>
      <c r="AQ64" s="16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</row>
    <row r="65" spans="1:62" ht="15.75" customHeight="1">
      <c r="A65" s="10">
        <v>6100</v>
      </c>
      <c r="B65" s="11" t="s">
        <v>98</v>
      </c>
      <c r="C65" s="4">
        <f t="shared" si="10"/>
        <v>0</v>
      </c>
      <c r="D65" s="19"/>
      <c r="E65" s="20"/>
      <c r="F65" s="15"/>
      <c r="G65" s="16"/>
      <c r="H65" s="16"/>
      <c r="I65" s="16"/>
      <c r="J65" s="16"/>
      <c r="K65" s="16"/>
      <c r="L65" s="16"/>
      <c r="M65" s="16"/>
      <c r="N65" s="16"/>
      <c r="O65" s="16"/>
      <c r="P65" s="17"/>
      <c r="Q65" s="15"/>
      <c r="R65" s="16"/>
      <c r="S65" s="18"/>
      <c r="T65" s="15"/>
      <c r="U65" s="17"/>
      <c r="V65" s="16"/>
      <c r="W65" s="16"/>
      <c r="X65" s="16"/>
      <c r="Y65" s="16"/>
      <c r="Z65" s="16"/>
      <c r="AA65" s="16"/>
      <c r="AB65" s="12"/>
      <c r="AC65" s="17"/>
      <c r="AD65" s="16"/>
      <c r="AE65" s="16"/>
      <c r="AF65" s="16"/>
      <c r="AH65" s="16"/>
      <c r="AI65" s="18"/>
      <c r="AJ65" s="15"/>
      <c r="AK65" s="18"/>
      <c r="AL65" s="15"/>
      <c r="AM65" s="18"/>
      <c r="AN65" s="15"/>
      <c r="AO65" s="18"/>
      <c r="AP65" s="15"/>
      <c r="AQ65" s="16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</row>
    <row r="66" spans="1:62" ht="15.75" customHeight="1">
      <c r="A66" s="10">
        <v>6110</v>
      </c>
      <c r="B66" s="11" t="s">
        <v>99</v>
      </c>
      <c r="C66" s="4">
        <f t="shared" si="10"/>
        <v>50750</v>
      </c>
      <c r="D66" s="19"/>
      <c r="E66" s="20"/>
      <c r="F66" s="15"/>
      <c r="G66" s="16"/>
      <c r="H66" s="16"/>
      <c r="I66" s="16"/>
      <c r="J66" s="16"/>
      <c r="K66" s="16"/>
      <c r="L66" s="16"/>
      <c r="M66" s="16"/>
      <c r="N66" s="16"/>
      <c r="O66" s="16"/>
      <c r="P66" s="17">
        <v>50000</v>
      </c>
      <c r="Q66" s="15"/>
      <c r="R66" s="16"/>
      <c r="S66" s="18"/>
      <c r="T66" s="15"/>
      <c r="U66" s="17"/>
      <c r="V66" s="16"/>
      <c r="W66" s="16"/>
      <c r="X66" s="16">
        <v>750</v>
      </c>
      <c r="Y66" s="16"/>
      <c r="Z66" s="16"/>
      <c r="AA66" s="16"/>
      <c r="AB66" s="22"/>
      <c r="AC66" s="17"/>
      <c r="AD66" s="16"/>
      <c r="AE66" s="16"/>
      <c r="AF66" s="16"/>
      <c r="AH66" s="16"/>
      <c r="AI66" s="18"/>
      <c r="AJ66" s="15"/>
      <c r="AK66" s="18"/>
      <c r="AL66" s="15"/>
      <c r="AM66" s="18"/>
      <c r="AN66" s="15"/>
      <c r="AO66" s="18"/>
      <c r="AP66" s="15"/>
      <c r="AQ66" s="16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</row>
    <row r="67" spans="1:62" ht="15.75" customHeight="1">
      <c r="A67" s="10">
        <v>6300</v>
      </c>
      <c r="B67" s="11" t="s">
        <v>100</v>
      </c>
      <c r="C67" s="4">
        <f t="shared" si="10"/>
        <v>143407</v>
      </c>
      <c r="D67" s="19"/>
      <c r="E67" s="24">
        <v>7000</v>
      </c>
      <c r="F67" s="15"/>
      <c r="G67" s="16">
        <v>3000</v>
      </c>
      <c r="H67" s="16"/>
      <c r="I67" s="16">
        <v>40000</v>
      </c>
      <c r="J67" s="16"/>
      <c r="K67" s="16"/>
      <c r="L67" s="16">
        <v>1000</v>
      </c>
      <c r="M67" s="16">
        <v>35000</v>
      </c>
      <c r="N67" s="16"/>
      <c r="O67" s="16"/>
      <c r="P67" s="17"/>
      <c r="Q67" s="15"/>
      <c r="R67" s="16"/>
      <c r="S67" s="18"/>
      <c r="T67" s="15"/>
      <c r="U67" s="17"/>
      <c r="V67" s="16"/>
      <c r="W67" s="16"/>
      <c r="X67" s="16">
        <v>6000</v>
      </c>
      <c r="Y67" s="16"/>
      <c r="Z67" s="16"/>
      <c r="AA67" s="16"/>
      <c r="AB67" s="71">
        <v>4000</v>
      </c>
      <c r="AC67" s="17"/>
      <c r="AD67" s="16">
        <v>16047</v>
      </c>
      <c r="AE67" s="16"/>
      <c r="AF67" s="16">
        <v>10000</v>
      </c>
      <c r="AH67" s="16">
        <v>7000</v>
      </c>
      <c r="AI67" s="18"/>
      <c r="AJ67" s="15"/>
      <c r="AK67" s="18"/>
      <c r="AL67" s="15"/>
      <c r="AM67" s="18">
        <v>4360</v>
      </c>
      <c r="AN67" s="15">
        <v>10000</v>
      </c>
      <c r="AO67" s="18"/>
      <c r="AP67" s="15"/>
      <c r="AQ67" s="16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</row>
    <row r="68" spans="1:62" ht="15.75" customHeight="1">
      <c r="A68" s="10">
        <v>6320</v>
      </c>
      <c r="B68" s="11" t="s">
        <v>101</v>
      </c>
      <c r="C68" s="4">
        <f t="shared" si="10"/>
        <v>70000</v>
      </c>
      <c r="D68" s="19"/>
      <c r="E68" s="20"/>
      <c r="F68" s="15"/>
      <c r="G68" s="16"/>
      <c r="H68" s="16"/>
      <c r="I68" s="16"/>
      <c r="J68" s="16"/>
      <c r="K68" s="16"/>
      <c r="L68" s="16"/>
      <c r="M68" s="16"/>
      <c r="N68" s="16"/>
      <c r="O68" s="16"/>
      <c r="P68" s="17"/>
      <c r="Q68" s="15"/>
      <c r="R68" s="16"/>
      <c r="S68" s="18"/>
      <c r="T68" s="15"/>
      <c r="U68" s="17"/>
      <c r="V68" s="16"/>
      <c r="W68" s="16"/>
      <c r="X68" s="16"/>
      <c r="Y68" s="16"/>
      <c r="Z68" s="16">
        <v>10000</v>
      </c>
      <c r="AA68" s="16"/>
      <c r="AB68" s="12"/>
      <c r="AC68" s="17"/>
      <c r="AD68" s="16"/>
      <c r="AE68" s="16"/>
      <c r="AF68" s="16"/>
      <c r="AH68" s="16"/>
      <c r="AI68" s="18">
        <v>60000</v>
      </c>
      <c r="AJ68" s="15"/>
      <c r="AK68" s="18"/>
      <c r="AL68" s="15"/>
      <c r="AM68" s="18"/>
      <c r="AN68" s="15"/>
      <c r="AO68" s="18"/>
      <c r="AP68" s="15"/>
      <c r="AQ68" s="16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</row>
    <row r="69" spans="1:62" ht="15.75" customHeight="1">
      <c r="A69" s="10">
        <v>6340</v>
      </c>
      <c r="B69" s="11" t="s">
        <v>102</v>
      </c>
      <c r="C69" s="4">
        <f t="shared" si="10"/>
        <v>310000</v>
      </c>
      <c r="E69" s="22"/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17"/>
      <c r="Q69" s="15"/>
      <c r="R69" s="16"/>
      <c r="S69" s="18"/>
      <c r="T69" s="15"/>
      <c r="U69" s="17"/>
      <c r="V69" s="16"/>
      <c r="W69" s="16"/>
      <c r="X69" s="16"/>
      <c r="Y69" s="16"/>
      <c r="Z69" s="16">
        <v>90000</v>
      </c>
      <c r="AA69" s="16"/>
      <c r="AB69" s="12"/>
      <c r="AC69" s="17"/>
      <c r="AD69" s="16"/>
      <c r="AE69" s="16"/>
      <c r="AF69" s="16"/>
      <c r="AH69" s="16"/>
      <c r="AI69" s="18">
        <v>220000</v>
      </c>
      <c r="AJ69" s="15"/>
      <c r="AK69" s="18"/>
      <c r="AL69" s="15"/>
      <c r="AM69" s="18"/>
      <c r="AN69" s="15"/>
      <c r="AO69" s="18"/>
      <c r="AP69" s="15"/>
      <c r="AQ69" s="16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</row>
    <row r="70" spans="1:62" ht="15.75" customHeight="1">
      <c r="A70" s="10">
        <v>6360</v>
      </c>
      <c r="B70" s="11" t="s">
        <v>103</v>
      </c>
      <c r="C70" s="4">
        <f t="shared" si="10"/>
        <v>550</v>
      </c>
      <c r="D70" s="23">
        <v>500</v>
      </c>
      <c r="E70" s="20"/>
      <c r="F70" s="15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5"/>
      <c r="R70" s="16"/>
      <c r="S70" s="18"/>
      <c r="T70" s="15"/>
      <c r="U70" s="17"/>
      <c r="V70" s="16">
        <v>50</v>
      </c>
      <c r="W70" s="16"/>
      <c r="X70" s="16"/>
      <c r="Y70" s="16"/>
      <c r="Z70" s="16"/>
      <c r="AA70" s="16"/>
      <c r="AB70" s="12"/>
      <c r="AC70" s="17"/>
      <c r="AD70" s="16"/>
      <c r="AE70" s="16"/>
      <c r="AF70" s="16"/>
      <c r="AH70" s="16"/>
      <c r="AI70" s="18"/>
      <c r="AJ70" s="15"/>
      <c r="AK70" s="18"/>
      <c r="AL70" s="15"/>
      <c r="AM70" s="18"/>
      <c r="AN70" s="15"/>
      <c r="AO70" s="18"/>
      <c r="AP70" s="15"/>
      <c r="AQ70" s="16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</row>
    <row r="71" spans="1:62" ht="15.75" customHeight="1">
      <c r="A71" s="10">
        <v>6390</v>
      </c>
      <c r="B71" s="11" t="s">
        <v>104</v>
      </c>
      <c r="C71" s="4">
        <f t="shared" si="10"/>
        <v>81000</v>
      </c>
      <c r="D71" s="19"/>
      <c r="E71" s="20"/>
      <c r="F71" s="15"/>
      <c r="G71" s="16"/>
      <c r="H71" s="16"/>
      <c r="I71" s="16"/>
      <c r="J71" s="16"/>
      <c r="K71" s="16"/>
      <c r="L71" s="16"/>
      <c r="M71" s="16"/>
      <c r="N71" s="16"/>
      <c r="O71" s="16"/>
      <c r="P71" s="17">
        <v>75000</v>
      </c>
      <c r="Q71" s="15"/>
      <c r="R71" s="16"/>
      <c r="S71" s="18"/>
      <c r="T71" s="15"/>
      <c r="U71" s="17"/>
      <c r="V71" s="16"/>
      <c r="W71" s="16"/>
      <c r="X71" s="16"/>
      <c r="Y71" s="16"/>
      <c r="Z71" s="16"/>
      <c r="AA71" s="16"/>
      <c r="AB71" s="12"/>
      <c r="AC71" s="17"/>
      <c r="AD71" s="16"/>
      <c r="AE71" s="16"/>
      <c r="AF71" s="16"/>
      <c r="AH71" s="16"/>
      <c r="AI71" s="18">
        <v>6000</v>
      </c>
      <c r="AJ71" s="15"/>
      <c r="AK71" s="18"/>
      <c r="AL71" s="15"/>
      <c r="AM71" s="18"/>
      <c r="AN71" s="15"/>
      <c r="AO71" s="18"/>
      <c r="AP71" s="15"/>
      <c r="AQ71" s="16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</row>
    <row r="72" spans="1:62" ht="15.75" customHeight="1">
      <c r="A72" s="10">
        <v>6420</v>
      </c>
      <c r="B72" s="11" t="s">
        <v>105</v>
      </c>
      <c r="C72" s="4">
        <f t="shared" si="10"/>
        <v>10000</v>
      </c>
      <c r="D72" s="19"/>
      <c r="E72" s="20"/>
      <c r="F72" s="15"/>
      <c r="G72" s="16"/>
      <c r="H72" s="16"/>
      <c r="I72" s="16"/>
      <c r="J72" s="16"/>
      <c r="K72" s="16"/>
      <c r="L72" s="16"/>
      <c r="M72" s="16"/>
      <c r="N72" s="16"/>
      <c r="O72" s="16"/>
      <c r="P72" s="17">
        <v>10000</v>
      </c>
      <c r="Q72" s="15"/>
      <c r="R72" s="16"/>
      <c r="S72" s="18"/>
      <c r="T72" s="15"/>
      <c r="U72" s="17"/>
      <c r="V72" s="16"/>
      <c r="W72" s="16"/>
      <c r="X72" s="16"/>
      <c r="Y72" s="16"/>
      <c r="Z72" s="16"/>
      <c r="AA72" s="16"/>
      <c r="AB72" s="12"/>
      <c r="AC72" s="17"/>
      <c r="AD72" s="16"/>
      <c r="AE72" s="16"/>
      <c r="AF72" s="16"/>
      <c r="AH72" s="16"/>
      <c r="AI72" s="18"/>
      <c r="AJ72" s="15"/>
      <c r="AK72" s="18"/>
      <c r="AL72" s="15"/>
      <c r="AM72" s="18"/>
      <c r="AN72" s="15"/>
      <c r="AO72" s="18"/>
      <c r="AP72" s="15"/>
      <c r="AQ72" s="16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</row>
    <row r="73" spans="1:62" ht="15.75" customHeight="1">
      <c r="A73" s="10">
        <v>6440</v>
      </c>
      <c r="B73" s="11" t="s">
        <v>106</v>
      </c>
      <c r="C73" s="4">
        <f t="shared" si="10"/>
        <v>45370</v>
      </c>
      <c r="D73" s="19"/>
      <c r="E73" s="20"/>
      <c r="F73" s="15"/>
      <c r="G73" s="16"/>
      <c r="H73" s="16"/>
      <c r="I73" s="16">
        <v>8000</v>
      </c>
      <c r="J73" s="16">
        <v>9000</v>
      </c>
      <c r="K73" s="16"/>
      <c r="L73" s="16"/>
      <c r="M73" s="16"/>
      <c r="N73" s="16"/>
      <c r="O73" s="16"/>
      <c r="P73" s="17">
        <v>1370</v>
      </c>
      <c r="Q73" s="15"/>
      <c r="R73" s="16"/>
      <c r="S73" s="18"/>
      <c r="T73" s="15"/>
      <c r="U73" s="17"/>
      <c r="V73" s="16"/>
      <c r="W73" s="16"/>
      <c r="X73" s="16"/>
      <c r="Y73" s="16">
        <v>15000</v>
      </c>
      <c r="Z73" s="16"/>
      <c r="AA73" s="16">
        <v>12000</v>
      </c>
      <c r="AB73" s="12"/>
      <c r="AC73" s="17"/>
      <c r="AD73" s="16"/>
      <c r="AE73" s="16"/>
      <c r="AF73" s="16"/>
      <c r="AH73" s="16"/>
      <c r="AI73" s="18"/>
      <c r="AJ73" s="15"/>
      <c r="AK73" s="18"/>
      <c r="AL73" s="15"/>
      <c r="AM73" s="18"/>
      <c r="AN73" s="15"/>
      <c r="AO73" s="18"/>
      <c r="AP73" s="15"/>
      <c r="AQ73" s="16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</row>
    <row r="74" spans="1:62" ht="15.75" customHeight="1">
      <c r="A74" s="10">
        <v>6490</v>
      </c>
      <c r="B74" s="11" t="s">
        <v>107</v>
      </c>
      <c r="C74" s="4">
        <f t="shared" si="10"/>
        <v>20000</v>
      </c>
      <c r="D74" s="19"/>
      <c r="E74" s="20"/>
      <c r="F74" s="15"/>
      <c r="G74" s="16"/>
      <c r="H74" s="16"/>
      <c r="I74" s="16"/>
      <c r="J74" s="16"/>
      <c r="K74" s="16"/>
      <c r="L74" s="16"/>
      <c r="M74" s="16"/>
      <c r="N74" s="16"/>
      <c r="O74" s="16"/>
      <c r="P74" s="17">
        <v>20000</v>
      </c>
      <c r="Q74" s="15"/>
      <c r="R74" s="16"/>
      <c r="S74" s="18"/>
      <c r="T74" s="15"/>
      <c r="U74" s="17"/>
      <c r="V74" s="16"/>
      <c r="W74" s="16"/>
      <c r="X74" s="16"/>
      <c r="Y74" s="16"/>
      <c r="Z74" s="16"/>
      <c r="AA74" s="16"/>
      <c r="AB74" s="12"/>
      <c r="AC74" s="17"/>
      <c r="AD74" s="16"/>
      <c r="AE74" s="16"/>
      <c r="AF74" s="16"/>
      <c r="AH74" s="16"/>
      <c r="AI74" s="18"/>
      <c r="AJ74" s="15"/>
      <c r="AK74" s="18"/>
      <c r="AL74" s="15"/>
      <c r="AM74" s="18"/>
      <c r="AN74" s="15"/>
      <c r="AO74" s="18"/>
      <c r="AP74" s="15"/>
      <c r="AQ74" s="16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</row>
    <row r="75" spans="1:62" ht="15.75" customHeight="1">
      <c r="A75" s="10">
        <v>6540</v>
      </c>
      <c r="B75" s="11" t="s">
        <v>108</v>
      </c>
      <c r="C75" s="4">
        <f t="shared" si="10"/>
        <v>44000</v>
      </c>
      <c r="E75" s="20"/>
      <c r="F75" s="15"/>
      <c r="G75" s="16"/>
      <c r="H75" s="16"/>
      <c r="I75" s="16"/>
      <c r="J75" s="16"/>
      <c r="K75" s="16"/>
      <c r="L75" s="16"/>
      <c r="M75" s="16"/>
      <c r="N75" s="16"/>
      <c r="O75" s="16">
        <v>35000</v>
      </c>
      <c r="P75" s="17"/>
      <c r="Q75" s="15"/>
      <c r="R75" s="16"/>
      <c r="S75" s="18"/>
      <c r="T75" s="15"/>
      <c r="U75" s="17"/>
      <c r="V75" s="16"/>
      <c r="W75" s="16"/>
      <c r="X75" s="16"/>
      <c r="Y75" s="16"/>
      <c r="Z75" s="16">
        <v>9000</v>
      </c>
      <c r="AA75" s="16"/>
      <c r="AB75" s="12"/>
      <c r="AC75" s="17"/>
      <c r="AD75" s="16"/>
      <c r="AE75" s="16"/>
      <c r="AF75" s="16"/>
      <c r="AH75" s="16"/>
      <c r="AI75" s="18"/>
      <c r="AJ75" s="15"/>
      <c r="AK75" s="18"/>
      <c r="AL75" s="15"/>
      <c r="AM75" s="18"/>
      <c r="AN75" s="15"/>
      <c r="AO75" s="18"/>
      <c r="AP75" s="15"/>
      <c r="AQ75" s="16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</row>
    <row r="76" spans="1:62" ht="15.75" customHeight="1">
      <c r="A76" s="10">
        <v>6550</v>
      </c>
      <c r="B76" s="11" t="s">
        <v>109</v>
      </c>
      <c r="C76" s="4">
        <f t="shared" si="10"/>
        <v>17850</v>
      </c>
      <c r="D76" s="23">
        <v>500</v>
      </c>
      <c r="E76" s="20"/>
      <c r="F76" s="15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5"/>
      <c r="R76" s="16"/>
      <c r="S76" s="18">
        <v>600</v>
      </c>
      <c r="T76" s="15">
        <v>1000</v>
      </c>
      <c r="U76" s="17"/>
      <c r="V76" s="16"/>
      <c r="W76" s="16"/>
      <c r="X76" s="16"/>
      <c r="Y76" s="16">
        <v>4000</v>
      </c>
      <c r="Z76" s="16">
        <v>10000</v>
      </c>
      <c r="AA76" s="16"/>
      <c r="AB76" s="12"/>
      <c r="AC76" s="17"/>
      <c r="AD76" s="16"/>
      <c r="AE76" s="16"/>
      <c r="AF76" s="16">
        <v>1000</v>
      </c>
      <c r="AH76" s="16"/>
      <c r="AI76" s="18"/>
      <c r="AJ76" s="15"/>
      <c r="AK76" s="18"/>
      <c r="AL76" s="15">
        <v>750</v>
      </c>
      <c r="AM76" s="18"/>
      <c r="AN76" s="15"/>
      <c r="AO76" s="18"/>
      <c r="AP76" s="15"/>
      <c r="AQ76" s="16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</row>
    <row r="77" spans="1:62" ht="15.75" customHeight="1">
      <c r="A77" s="10">
        <v>6570</v>
      </c>
      <c r="B77" s="11" t="s">
        <v>110</v>
      </c>
      <c r="C77" s="4">
        <f t="shared" si="10"/>
        <v>0</v>
      </c>
      <c r="D77" s="19"/>
      <c r="E77" s="20"/>
      <c r="F77" s="15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5"/>
      <c r="R77" s="16"/>
      <c r="S77" s="18"/>
      <c r="T77" s="15"/>
      <c r="U77" s="17"/>
      <c r="V77" s="16"/>
      <c r="W77" s="16"/>
      <c r="X77" s="16"/>
      <c r="Y77" s="16"/>
      <c r="Z77" s="16"/>
      <c r="AA77" s="16"/>
      <c r="AB77" s="12"/>
      <c r="AC77" s="17"/>
      <c r="AD77" s="16"/>
      <c r="AE77" s="16"/>
      <c r="AF77" s="16"/>
      <c r="AH77" s="16"/>
      <c r="AI77" s="18"/>
      <c r="AJ77" s="15"/>
      <c r="AK77" s="18"/>
      <c r="AL77" s="15"/>
      <c r="AM77" s="18"/>
      <c r="AN77" s="15"/>
      <c r="AO77" s="18"/>
      <c r="AP77" s="15"/>
      <c r="AQ77" s="16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</row>
    <row r="78" spans="1:62" ht="15.75" customHeight="1">
      <c r="A78" s="10" t="s">
        <v>111</v>
      </c>
      <c r="B78" s="11" t="s">
        <v>112</v>
      </c>
      <c r="C78" s="4">
        <f t="shared" si="10"/>
        <v>295000</v>
      </c>
      <c r="D78" s="19"/>
      <c r="E78" s="20"/>
      <c r="F78" s="15"/>
      <c r="G78" s="16"/>
      <c r="H78" s="16"/>
      <c r="I78" s="16"/>
      <c r="J78" s="16"/>
      <c r="K78" s="16"/>
      <c r="L78" s="16"/>
      <c r="M78" s="16"/>
      <c r="N78" s="16"/>
      <c r="O78" s="16"/>
      <c r="P78" s="17"/>
      <c r="Q78" s="15"/>
      <c r="R78" s="16"/>
      <c r="S78" s="18"/>
      <c r="T78" s="15"/>
      <c r="U78" s="17"/>
      <c r="V78" s="16"/>
      <c r="W78" s="16"/>
      <c r="X78" s="16"/>
      <c r="Y78" s="16"/>
      <c r="Z78" s="16">
        <v>20000</v>
      </c>
      <c r="AA78" s="16"/>
      <c r="AB78" s="12"/>
      <c r="AC78" s="17"/>
      <c r="AD78" s="16"/>
      <c r="AE78" s="16"/>
      <c r="AF78" s="16"/>
      <c r="AH78" s="16"/>
      <c r="AI78" s="18">
        <v>275000</v>
      </c>
      <c r="AJ78" s="15"/>
      <c r="AK78" s="18"/>
      <c r="AL78" s="15"/>
      <c r="AM78" s="18"/>
      <c r="AN78" s="15"/>
      <c r="AO78" s="18"/>
      <c r="AP78" s="15"/>
      <c r="AQ78" s="16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</row>
    <row r="79" spans="1:62" ht="15.75" customHeight="1">
      <c r="A79" s="10">
        <v>6620</v>
      </c>
      <c r="B79" s="11" t="s">
        <v>113</v>
      </c>
      <c r="C79" s="4">
        <f t="shared" si="10"/>
        <v>334200</v>
      </c>
      <c r="D79" s="19"/>
      <c r="E79" s="24">
        <v>17000</v>
      </c>
      <c r="F79" s="15"/>
      <c r="G79" s="16"/>
      <c r="H79" s="16"/>
      <c r="I79" s="16">
        <v>28000</v>
      </c>
      <c r="J79" s="16">
        <v>4000</v>
      </c>
      <c r="K79" s="16">
        <v>10000</v>
      </c>
      <c r="L79" s="16"/>
      <c r="M79" s="16"/>
      <c r="N79" s="16"/>
      <c r="O79" s="16"/>
      <c r="P79" s="17">
        <v>85000</v>
      </c>
      <c r="Q79" s="15"/>
      <c r="R79" s="16"/>
      <c r="S79" s="18">
        <v>200</v>
      </c>
      <c r="T79" s="15"/>
      <c r="U79" s="17"/>
      <c r="V79" s="16"/>
      <c r="W79" s="16"/>
      <c r="X79" s="16"/>
      <c r="Y79" s="16"/>
      <c r="Z79" s="16"/>
      <c r="AA79" s="16"/>
      <c r="AB79" s="12"/>
      <c r="AC79" s="17"/>
      <c r="AD79" s="16"/>
      <c r="AE79" s="16"/>
      <c r="AF79" s="16">
        <v>60000</v>
      </c>
      <c r="AH79" s="16"/>
      <c r="AI79" s="18">
        <v>10000</v>
      </c>
      <c r="AJ79" s="15"/>
      <c r="AK79" s="18"/>
      <c r="AL79" s="15"/>
      <c r="AM79" s="18"/>
      <c r="AN79" s="15"/>
      <c r="AO79" s="18"/>
      <c r="AP79" s="15">
        <v>120000</v>
      </c>
      <c r="AQ79" s="16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</row>
    <row r="80" spans="1:62" ht="15.75" customHeight="1">
      <c r="A80" s="10">
        <v>6700</v>
      </c>
      <c r="B80" s="11" t="s">
        <v>114</v>
      </c>
      <c r="C80" s="4">
        <f t="shared" si="10"/>
        <v>630000</v>
      </c>
      <c r="D80" s="19"/>
      <c r="E80" s="20"/>
      <c r="F80" s="15"/>
      <c r="G80" s="16"/>
      <c r="H80" s="16"/>
      <c r="I80" s="16"/>
      <c r="J80" s="16"/>
      <c r="K80" s="16"/>
      <c r="L80" s="16"/>
      <c r="M80" s="16"/>
      <c r="N80" s="16"/>
      <c r="O80" s="16"/>
      <c r="P80" s="17">
        <v>630000</v>
      </c>
      <c r="Q80" s="15"/>
      <c r="R80" s="16"/>
      <c r="S80" s="18"/>
      <c r="T80" s="15"/>
      <c r="U80" s="17"/>
      <c r="V80" s="16"/>
      <c r="W80" s="16"/>
      <c r="X80" s="16"/>
      <c r="Y80" s="16"/>
      <c r="Z80" s="16"/>
      <c r="AA80" s="16"/>
      <c r="AB80" s="12"/>
      <c r="AC80" s="17"/>
      <c r="AD80" s="16"/>
      <c r="AE80" s="16"/>
      <c r="AF80" s="16"/>
      <c r="AH80" s="16"/>
      <c r="AI80" s="18"/>
      <c r="AJ80" s="15"/>
      <c r="AK80" s="18"/>
      <c r="AL80" s="15"/>
      <c r="AM80" s="18"/>
      <c r="AN80" s="15"/>
      <c r="AO80" s="18"/>
      <c r="AP80" s="15"/>
      <c r="AQ80" s="16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</row>
    <row r="81" spans="1:62" ht="15.75" customHeight="1">
      <c r="A81" s="10">
        <v>6712</v>
      </c>
      <c r="B81" s="11" t="s">
        <v>115</v>
      </c>
      <c r="C81" s="4">
        <f t="shared" si="10"/>
        <v>200</v>
      </c>
      <c r="E81" s="20"/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7"/>
      <c r="Q81" s="15"/>
      <c r="R81" s="16"/>
      <c r="S81" s="18"/>
      <c r="T81" s="15"/>
      <c r="U81" s="17"/>
      <c r="V81" s="16"/>
      <c r="W81" s="16"/>
      <c r="X81" s="16"/>
      <c r="Y81" s="16">
        <v>200</v>
      </c>
      <c r="Z81" s="16"/>
      <c r="AA81" s="16"/>
      <c r="AB81" s="12"/>
      <c r="AC81" s="17"/>
      <c r="AD81" s="16"/>
      <c r="AE81" s="16"/>
      <c r="AF81" s="16"/>
      <c r="AH81" s="16"/>
      <c r="AI81" s="18"/>
      <c r="AJ81" s="15"/>
      <c r="AK81" s="18"/>
      <c r="AL81" s="15"/>
      <c r="AM81" s="18"/>
      <c r="AN81" s="15"/>
      <c r="AO81" s="18"/>
      <c r="AP81" s="15"/>
      <c r="AQ81" s="16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</row>
    <row r="82" spans="1:62" ht="15.75" customHeight="1">
      <c r="A82" s="10">
        <v>6730</v>
      </c>
      <c r="B82" s="11" t="s">
        <v>116</v>
      </c>
      <c r="C82" s="4">
        <f t="shared" si="10"/>
        <v>172500</v>
      </c>
      <c r="D82" s="74">
        <v>2500</v>
      </c>
      <c r="E82" s="20"/>
      <c r="F82" s="15"/>
      <c r="G82" s="16"/>
      <c r="H82" s="16"/>
      <c r="I82" s="16"/>
      <c r="J82" s="16"/>
      <c r="K82" s="16"/>
      <c r="L82" s="16"/>
      <c r="M82" s="16"/>
      <c r="N82" s="16"/>
      <c r="O82" s="16"/>
      <c r="P82" s="17"/>
      <c r="Q82" s="15"/>
      <c r="R82" s="16"/>
      <c r="S82" s="18"/>
      <c r="T82" s="15"/>
      <c r="U82" s="17"/>
      <c r="V82" s="16"/>
      <c r="W82" s="16">
        <v>165000</v>
      </c>
      <c r="X82" s="16"/>
      <c r="Y82" s="16"/>
      <c r="Z82" s="16"/>
      <c r="AA82" s="16"/>
      <c r="AB82" s="12"/>
      <c r="AC82" s="17"/>
      <c r="AD82" s="16"/>
      <c r="AE82" s="16"/>
      <c r="AF82" s="16"/>
      <c r="AH82" s="16"/>
      <c r="AI82" s="18"/>
      <c r="AJ82" s="15"/>
      <c r="AK82" s="18"/>
      <c r="AL82" s="15"/>
      <c r="AM82" s="18"/>
      <c r="AN82" s="15">
        <v>5000</v>
      </c>
      <c r="AO82" s="18"/>
      <c r="AP82" s="15"/>
      <c r="AQ82" s="16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</row>
    <row r="83" spans="1:62" ht="15.75" customHeight="1">
      <c r="A83" s="10">
        <v>6790</v>
      </c>
      <c r="B83" s="11" t="s">
        <v>117</v>
      </c>
      <c r="C83" s="4">
        <f t="shared" si="10"/>
        <v>6000</v>
      </c>
      <c r="D83" s="19"/>
      <c r="E83" s="20"/>
      <c r="F83" s="15"/>
      <c r="G83" s="16"/>
      <c r="H83" s="16">
        <v>6000</v>
      </c>
      <c r="I83" s="16"/>
      <c r="J83" s="16"/>
      <c r="K83" s="16"/>
      <c r="L83" s="16"/>
      <c r="M83" s="16"/>
      <c r="N83" s="16"/>
      <c r="O83" s="16"/>
      <c r="P83" s="17"/>
      <c r="Q83" s="15"/>
      <c r="R83" s="16"/>
      <c r="S83" s="18"/>
      <c r="T83" s="15"/>
      <c r="U83" s="17"/>
      <c r="V83" s="16"/>
      <c r="W83" s="16"/>
      <c r="X83" s="16"/>
      <c r="Y83" s="16"/>
      <c r="Z83" s="16"/>
      <c r="AA83" s="16"/>
      <c r="AB83" s="12"/>
      <c r="AC83" s="17"/>
      <c r="AD83" s="16"/>
      <c r="AE83" s="16"/>
      <c r="AF83" s="16"/>
      <c r="AH83" s="16"/>
      <c r="AI83" s="18"/>
      <c r="AJ83" s="15"/>
      <c r="AK83" s="18"/>
      <c r="AL83" s="15"/>
      <c r="AM83" s="18"/>
      <c r="AN83" s="15"/>
      <c r="AO83" s="18"/>
      <c r="AP83" s="15"/>
      <c r="AQ83" s="16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</row>
    <row r="84" spans="1:62" ht="15.75" customHeight="1">
      <c r="A84" s="10">
        <v>6800</v>
      </c>
      <c r="B84" s="11" t="s">
        <v>118</v>
      </c>
      <c r="C84" s="4">
        <f t="shared" si="10"/>
        <v>15650</v>
      </c>
      <c r="D84" s="19"/>
      <c r="E84" s="20"/>
      <c r="F84" s="15"/>
      <c r="G84" s="16"/>
      <c r="H84" s="16"/>
      <c r="I84" s="16"/>
      <c r="J84" s="16"/>
      <c r="K84" s="16">
        <v>150</v>
      </c>
      <c r="L84" s="16"/>
      <c r="M84" s="16"/>
      <c r="N84" s="16"/>
      <c r="O84" s="16">
        <v>500</v>
      </c>
      <c r="P84" s="17">
        <v>15000</v>
      </c>
      <c r="Q84" s="15"/>
      <c r="R84" s="16"/>
      <c r="S84" s="18"/>
      <c r="T84" s="15"/>
      <c r="U84" s="17"/>
      <c r="V84" s="16"/>
      <c r="W84" s="16"/>
      <c r="X84" s="16"/>
      <c r="Y84" s="16"/>
      <c r="Z84" s="16"/>
      <c r="AA84" s="16"/>
      <c r="AB84" s="12"/>
      <c r="AC84" s="17"/>
      <c r="AD84" s="16"/>
      <c r="AE84" s="16"/>
      <c r="AF84" s="16"/>
      <c r="AH84" s="16"/>
      <c r="AI84" s="18"/>
      <c r="AJ84" s="15"/>
      <c r="AK84" s="18"/>
      <c r="AL84" s="15"/>
      <c r="AM84" s="18"/>
      <c r="AN84" s="15"/>
      <c r="AO84" s="18"/>
      <c r="AP84" s="15"/>
      <c r="AQ84" s="16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</row>
    <row r="85" spans="1:62" ht="15.75" customHeight="1">
      <c r="A85" s="10">
        <v>6810</v>
      </c>
      <c r="B85" s="11" t="s">
        <v>119</v>
      </c>
      <c r="C85" s="4">
        <f t="shared" si="10"/>
        <v>26085</v>
      </c>
      <c r="D85" s="19"/>
      <c r="E85" s="20"/>
      <c r="F85" s="15"/>
      <c r="G85" s="16"/>
      <c r="H85" s="16"/>
      <c r="I85" s="16"/>
      <c r="J85" s="16"/>
      <c r="K85" s="16"/>
      <c r="L85" s="16"/>
      <c r="M85" s="16"/>
      <c r="N85" s="16"/>
      <c r="O85" s="16">
        <v>1000</v>
      </c>
      <c r="P85" s="17">
        <v>25000</v>
      </c>
      <c r="Q85" s="15"/>
      <c r="R85" s="16"/>
      <c r="S85" s="18"/>
      <c r="T85" s="15"/>
      <c r="U85" s="17"/>
      <c r="V85" s="16"/>
      <c r="W85" s="16"/>
      <c r="X85" s="16"/>
      <c r="Y85" s="16"/>
      <c r="Z85" s="16"/>
      <c r="AA85" s="16"/>
      <c r="AB85" s="12"/>
      <c r="AC85" s="17"/>
      <c r="AD85" s="16"/>
      <c r="AE85" s="16"/>
      <c r="AF85" s="16"/>
      <c r="AH85" s="16"/>
      <c r="AI85" s="18"/>
      <c r="AJ85" s="15">
        <v>85</v>
      </c>
      <c r="AK85" s="18"/>
      <c r="AL85" s="15"/>
      <c r="AM85" s="18"/>
      <c r="AN85" s="15"/>
      <c r="AO85" s="18"/>
      <c r="AP85" s="15"/>
      <c r="AQ85" s="16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</row>
    <row r="86" spans="1:62" ht="15.75" customHeight="1">
      <c r="A86" s="10">
        <v>6811</v>
      </c>
      <c r="B86" s="11" t="s">
        <v>120</v>
      </c>
      <c r="C86" s="4">
        <f t="shared" si="10"/>
        <v>9538.25</v>
      </c>
      <c r="E86" s="20"/>
      <c r="F86" s="15"/>
      <c r="G86" s="16"/>
      <c r="H86" s="16"/>
      <c r="I86" s="16"/>
      <c r="J86" s="16"/>
      <c r="K86" s="16"/>
      <c r="L86" s="16"/>
      <c r="M86" s="16"/>
      <c r="N86" s="16"/>
      <c r="O86" s="16">
        <v>1500</v>
      </c>
      <c r="P86" s="17"/>
      <c r="Q86" s="15"/>
      <c r="R86" s="16"/>
      <c r="S86" s="18"/>
      <c r="T86" s="15"/>
      <c r="U86" s="17"/>
      <c r="V86" s="16"/>
      <c r="W86" s="16"/>
      <c r="X86" s="16"/>
      <c r="Y86" s="16">
        <v>600</v>
      </c>
      <c r="Z86" s="16"/>
      <c r="AA86" s="16"/>
      <c r="AB86" s="12"/>
      <c r="AC86" s="17"/>
      <c r="AD86" s="16"/>
      <c r="AE86" s="16"/>
      <c r="AF86" s="16"/>
      <c r="AH86" s="16"/>
      <c r="AI86" s="18"/>
      <c r="AJ86" s="15">
        <v>136.25</v>
      </c>
      <c r="AK86" s="18"/>
      <c r="AL86" s="15"/>
      <c r="AM86" s="18"/>
      <c r="AN86" s="15"/>
      <c r="AO86" s="18"/>
      <c r="AP86" s="15"/>
      <c r="AQ86" s="16">
        <v>7302</v>
      </c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</row>
    <row r="87" spans="1:62" ht="15.75" customHeight="1">
      <c r="A87" s="10">
        <v>6820</v>
      </c>
      <c r="B87" s="11" t="s">
        <v>121</v>
      </c>
      <c r="C87" s="4">
        <f t="shared" si="10"/>
        <v>142368</v>
      </c>
      <c r="D87" s="23">
        <v>500</v>
      </c>
      <c r="E87" s="20"/>
      <c r="F87" s="15"/>
      <c r="G87" s="16"/>
      <c r="H87" s="16"/>
      <c r="I87" s="16"/>
      <c r="J87" s="16"/>
      <c r="K87" s="16"/>
      <c r="L87" s="16"/>
      <c r="M87" s="16"/>
      <c r="N87" s="16"/>
      <c r="O87" s="16"/>
      <c r="P87" s="17">
        <v>2136</v>
      </c>
      <c r="Q87" s="15"/>
      <c r="R87" s="16"/>
      <c r="S87" s="18"/>
      <c r="T87" s="15">
        <v>500</v>
      </c>
      <c r="U87" s="17"/>
      <c r="V87" s="16"/>
      <c r="W87" s="16">
        <v>125000</v>
      </c>
      <c r="X87" s="16"/>
      <c r="Y87" s="16"/>
      <c r="Z87" s="16"/>
      <c r="AA87" s="16"/>
      <c r="AB87" s="12"/>
      <c r="AC87" s="17"/>
      <c r="AD87" s="16">
        <v>12232</v>
      </c>
      <c r="AE87" s="16"/>
      <c r="AF87" s="16"/>
      <c r="AH87" s="16"/>
      <c r="AI87" s="18"/>
      <c r="AJ87" s="15">
        <v>2000</v>
      </c>
      <c r="AK87" s="18"/>
      <c r="AL87" s="15"/>
      <c r="AM87" s="18"/>
      <c r="AN87" s="15"/>
      <c r="AO87" s="18"/>
      <c r="AP87" s="15"/>
      <c r="AQ87" s="16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</row>
    <row r="88" spans="1:62" ht="15.75" customHeight="1">
      <c r="A88" s="10">
        <v>6840</v>
      </c>
      <c r="B88" s="11" t="s">
        <v>122</v>
      </c>
      <c r="C88" s="4">
        <f t="shared" si="10"/>
        <v>26000</v>
      </c>
      <c r="E88" s="22"/>
      <c r="F88" s="15"/>
      <c r="G88" s="16"/>
      <c r="H88" s="16"/>
      <c r="I88" s="16"/>
      <c r="J88" s="16"/>
      <c r="K88" s="16"/>
      <c r="L88" s="16"/>
      <c r="M88" s="22"/>
      <c r="N88" s="16"/>
      <c r="O88" s="16"/>
      <c r="P88" s="17">
        <v>25000</v>
      </c>
      <c r="Q88" s="15"/>
      <c r="R88" s="16"/>
      <c r="S88" s="18"/>
      <c r="T88" s="15"/>
      <c r="U88" s="17"/>
      <c r="V88" s="16"/>
      <c r="W88" s="16"/>
      <c r="X88" s="16"/>
      <c r="Y88" s="16"/>
      <c r="Z88" s="16"/>
      <c r="AA88" s="16"/>
      <c r="AB88" s="12"/>
      <c r="AC88" s="17"/>
      <c r="AD88" s="16"/>
      <c r="AE88" s="16"/>
      <c r="AF88" s="16"/>
      <c r="AH88" s="16"/>
      <c r="AI88" s="18"/>
      <c r="AJ88" s="15">
        <v>1000</v>
      </c>
      <c r="AK88" s="18"/>
      <c r="AL88" s="15"/>
      <c r="AM88" s="18"/>
      <c r="AN88" s="15"/>
      <c r="AO88" s="18"/>
      <c r="AP88" s="15"/>
      <c r="AQ88" s="16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</row>
    <row r="89" spans="1:62" ht="15.75" customHeight="1">
      <c r="A89" s="10">
        <v>6860</v>
      </c>
      <c r="B89" s="11" t="s">
        <v>123</v>
      </c>
      <c r="C89" s="4">
        <f t="shared" si="10"/>
        <v>104500</v>
      </c>
      <c r="D89" s="23">
        <v>0</v>
      </c>
      <c r="E89" s="27"/>
      <c r="F89" s="15"/>
      <c r="G89" s="16"/>
      <c r="H89" s="16"/>
      <c r="I89" s="16">
        <v>4000</v>
      </c>
      <c r="J89" s="16"/>
      <c r="K89" s="16"/>
      <c r="L89" s="16">
        <v>5000</v>
      </c>
      <c r="M89" s="16"/>
      <c r="N89" s="16"/>
      <c r="O89" s="16">
        <v>2500</v>
      </c>
      <c r="P89" s="17">
        <v>5000</v>
      </c>
      <c r="Q89" s="15"/>
      <c r="R89" s="16">
        <v>1000</v>
      </c>
      <c r="S89" s="18">
        <v>2000</v>
      </c>
      <c r="T89" s="15"/>
      <c r="U89" s="17"/>
      <c r="V89" s="16"/>
      <c r="W89" s="16"/>
      <c r="X89" s="16"/>
      <c r="Y89" s="16">
        <v>24000</v>
      </c>
      <c r="Z89" s="16"/>
      <c r="AA89" s="16"/>
      <c r="AB89" s="12"/>
      <c r="AC89" s="17"/>
      <c r="AD89" s="16"/>
      <c r="AE89" s="16"/>
      <c r="AF89" s="16"/>
      <c r="AH89" s="16"/>
      <c r="AI89" s="18"/>
      <c r="AJ89" s="15">
        <v>7000</v>
      </c>
      <c r="AK89" s="18"/>
      <c r="AL89" s="15">
        <v>3000</v>
      </c>
      <c r="AM89" s="18">
        <v>18000</v>
      </c>
      <c r="AN89" s="15"/>
      <c r="AO89" s="18"/>
      <c r="AP89" s="15"/>
      <c r="AQ89" s="16">
        <v>33000</v>
      </c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</row>
    <row r="90" spans="1:62" ht="15.75" customHeight="1">
      <c r="A90" s="10">
        <v>6900</v>
      </c>
      <c r="B90" s="11" t="s">
        <v>124</v>
      </c>
      <c r="C90" s="4">
        <f t="shared" si="10"/>
        <v>100</v>
      </c>
      <c r="D90" s="19"/>
      <c r="E90" s="16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7">
        <v>100</v>
      </c>
      <c r="Q90" s="15"/>
      <c r="R90" s="16"/>
      <c r="S90" s="18"/>
      <c r="T90" s="15"/>
      <c r="U90" s="17"/>
      <c r="V90" s="16"/>
      <c r="W90" s="16"/>
      <c r="X90" s="16"/>
      <c r="Y90" s="16"/>
      <c r="Z90" s="16"/>
      <c r="AA90" s="16"/>
      <c r="AB90" s="12"/>
      <c r="AC90" s="17"/>
      <c r="AD90" s="16"/>
      <c r="AE90" s="16"/>
      <c r="AF90" s="16"/>
      <c r="AH90" s="16"/>
      <c r="AI90" s="18"/>
      <c r="AJ90" s="15"/>
      <c r="AK90" s="18"/>
      <c r="AL90" s="15"/>
      <c r="AM90" s="18"/>
      <c r="AN90" s="15"/>
      <c r="AO90" s="18"/>
      <c r="AP90" s="15"/>
      <c r="AQ90" s="16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</row>
    <row r="91" spans="1:62" ht="15.75" customHeight="1">
      <c r="A91" s="10">
        <v>6940</v>
      </c>
      <c r="B91" s="11" t="s">
        <v>125</v>
      </c>
      <c r="C91" s="4">
        <f t="shared" si="10"/>
        <v>0</v>
      </c>
      <c r="D91" s="19"/>
      <c r="E91" s="16"/>
      <c r="F91" s="15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5"/>
      <c r="R91" s="16"/>
      <c r="S91" s="18"/>
      <c r="T91" s="15"/>
      <c r="U91" s="17"/>
      <c r="V91" s="16"/>
      <c r="W91" s="16"/>
      <c r="X91" s="16"/>
      <c r="Y91" s="16"/>
      <c r="Z91" s="16"/>
      <c r="AA91" s="16"/>
      <c r="AB91" s="12"/>
      <c r="AC91" s="17"/>
      <c r="AD91" s="16"/>
      <c r="AE91" s="16"/>
      <c r="AF91" s="16"/>
      <c r="AH91" s="16"/>
      <c r="AI91" s="18"/>
      <c r="AJ91" s="15"/>
      <c r="AK91" s="18"/>
      <c r="AL91" s="15"/>
      <c r="AM91" s="18"/>
      <c r="AN91" s="15"/>
      <c r="AO91" s="18"/>
      <c r="AP91" s="15"/>
      <c r="AQ91" s="16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</row>
    <row r="92" spans="1:62" ht="15.75" customHeight="1">
      <c r="A92" s="10">
        <v>7100</v>
      </c>
      <c r="B92" s="11" t="s">
        <v>126</v>
      </c>
      <c r="C92" s="4">
        <f t="shared" si="10"/>
        <v>39000</v>
      </c>
      <c r="D92" s="19"/>
      <c r="E92" s="16"/>
      <c r="F92" s="15"/>
      <c r="G92" s="16"/>
      <c r="H92" s="16"/>
      <c r="I92" s="16">
        <v>5000</v>
      </c>
      <c r="J92" s="16">
        <v>10000</v>
      </c>
      <c r="K92" s="16"/>
      <c r="L92" s="16"/>
      <c r="M92" s="16"/>
      <c r="N92" s="16"/>
      <c r="O92" s="16"/>
      <c r="P92" s="17"/>
      <c r="Q92" s="15">
        <v>15000</v>
      </c>
      <c r="R92" s="16"/>
      <c r="S92" s="18"/>
      <c r="T92" s="15"/>
      <c r="U92" s="17"/>
      <c r="V92" s="16"/>
      <c r="W92" s="16"/>
      <c r="X92" s="16"/>
      <c r="Y92" s="16"/>
      <c r="Z92" s="16"/>
      <c r="AA92" s="70">
        <v>4000</v>
      </c>
      <c r="AB92" s="12"/>
      <c r="AC92" s="17"/>
      <c r="AD92" s="16"/>
      <c r="AE92" s="16"/>
      <c r="AF92" s="16">
        <v>5000</v>
      </c>
      <c r="AH92" s="16"/>
      <c r="AI92" s="18"/>
      <c r="AJ92" s="15"/>
      <c r="AK92" s="18"/>
      <c r="AL92" s="15"/>
      <c r="AM92" s="18"/>
      <c r="AN92" s="15"/>
      <c r="AO92" s="18"/>
      <c r="AP92" s="15"/>
      <c r="AQ92" s="16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</row>
    <row r="93" spans="1:62" ht="15.75" customHeight="1">
      <c r="A93" s="10">
        <v>7101</v>
      </c>
      <c r="B93" s="11" t="s">
        <v>127</v>
      </c>
      <c r="C93" s="4">
        <f t="shared" si="10"/>
        <v>1000</v>
      </c>
      <c r="D93" s="19"/>
      <c r="E93" s="16"/>
      <c r="F93" s="15"/>
      <c r="G93" s="16"/>
      <c r="H93" s="16"/>
      <c r="I93" s="16"/>
      <c r="J93" s="16"/>
      <c r="K93" s="16"/>
      <c r="L93" s="16"/>
      <c r="M93" s="16"/>
      <c r="N93" s="16"/>
      <c r="O93" s="16"/>
      <c r="P93" s="17"/>
      <c r="Q93" s="15"/>
      <c r="R93" s="16"/>
      <c r="S93" s="18"/>
      <c r="T93" s="15"/>
      <c r="U93" s="17"/>
      <c r="V93" s="16"/>
      <c r="W93" s="16"/>
      <c r="X93" s="16"/>
      <c r="Y93" s="16"/>
      <c r="Z93" s="16"/>
      <c r="AA93" s="71">
        <v>1000</v>
      </c>
      <c r="AB93" s="12"/>
      <c r="AC93" s="17"/>
      <c r="AD93" s="16"/>
      <c r="AE93" s="16"/>
      <c r="AF93" s="16"/>
      <c r="AH93" s="16"/>
      <c r="AI93" s="18"/>
      <c r="AJ93" s="15"/>
      <c r="AK93" s="18"/>
      <c r="AL93" s="15"/>
      <c r="AM93" s="18"/>
      <c r="AN93" s="15"/>
      <c r="AO93" s="18"/>
      <c r="AP93" s="15"/>
      <c r="AQ93" s="16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</row>
    <row r="94" spans="1:62" ht="15.75" customHeight="1">
      <c r="A94" s="10">
        <v>7110</v>
      </c>
      <c r="B94" s="11" t="s">
        <v>128</v>
      </c>
      <c r="C94" s="4">
        <f t="shared" si="10"/>
        <v>1000</v>
      </c>
      <c r="D94" s="19"/>
      <c r="E94" s="16"/>
      <c r="F94" s="15"/>
      <c r="G94" s="16"/>
      <c r="H94" s="16"/>
      <c r="I94" s="16"/>
      <c r="J94" s="16"/>
      <c r="K94" s="16"/>
      <c r="L94" s="16"/>
      <c r="M94" s="16"/>
      <c r="N94" s="16"/>
      <c r="O94" s="16"/>
      <c r="P94" s="17"/>
      <c r="Q94" s="15"/>
      <c r="R94" s="16"/>
      <c r="S94" s="18"/>
      <c r="T94" s="15"/>
      <c r="U94" s="17"/>
      <c r="V94" s="16"/>
      <c r="W94" s="16"/>
      <c r="X94" s="16"/>
      <c r="Y94" s="16"/>
      <c r="Z94" s="16"/>
      <c r="AA94" s="71">
        <v>1000</v>
      </c>
      <c r="AB94" s="12"/>
      <c r="AC94" s="17"/>
      <c r="AD94" s="16"/>
      <c r="AE94" s="16"/>
      <c r="AF94" s="16"/>
      <c r="AH94" s="16"/>
      <c r="AI94" s="18"/>
      <c r="AJ94" s="15"/>
      <c r="AK94" s="18"/>
      <c r="AL94" s="15"/>
      <c r="AM94" s="18"/>
      <c r="AN94" s="15"/>
      <c r="AO94" s="18"/>
      <c r="AP94" s="15"/>
      <c r="AQ94" s="16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</row>
    <row r="95" spans="1:62" ht="15.75" customHeight="1">
      <c r="A95" s="10">
        <v>7140</v>
      </c>
      <c r="B95" s="11" t="s">
        <v>129</v>
      </c>
      <c r="C95" s="4">
        <f t="shared" si="10"/>
        <v>140000</v>
      </c>
      <c r="D95" s="19"/>
      <c r="E95" s="16"/>
      <c r="F95" s="15"/>
      <c r="G95" s="16"/>
      <c r="H95" s="16"/>
      <c r="I95" s="16"/>
      <c r="J95" s="16">
        <v>10000</v>
      </c>
      <c r="K95" s="16"/>
      <c r="L95" s="16"/>
      <c r="M95" s="16"/>
      <c r="N95" s="16"/>
      <c r="O95" s="16"/>
      <c r="P95" s="17"/>
      <c r="Q95" s="15">
        <v>120000</v>
      </c>
      <c r="R95" s="16"/>
      <c r="S95" s="18"/>
      <c r="T95" s="15"/>
      <c r="U95" s="17"/>
      <c r="V95" s="16"/>
      <c r="W95" s="16"/>
      <c r="X95" s="16"/>
      <c r="Y95" s="16"/>
      <c r="Z95" s="16"/>
      <c r="AA95" s="12"/>
      <c r="AB95" s="12"/>
      <c r="AC95" s="17"/>
      <c r="AD95" s="16"/>
      <c r="AE95" s="16"/>
      <c r="AF95" s="16">
        <v>10000</v>
      </c>
      <c r="AH95" s="16"/>
      <c r="AI95" s="18"/>
      <c r="AJ95" s="15"/>
      <c r="AK95" s="18"/>
      <c r="AL95" s="15"/>
      <c r="AM95" s="18"/>
      <c r="AN95" s="15"/>
      <c r="AO95" s="18"/>
      <c r="AP95" s="15"/>
      <c r="AQ95" s="16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</row>
    <row r="96" spans="1:62" ht="15.75" customHeight="1">
      <c r="A96" s="10">
        <v>7150</v>
      </c>
      <c r="B96" s="11" t="s">
        <v>130</v>
      </c>
      <c r="C96" s="4">
        <f t="shared" si="10"/>
        <v>0</v>
      </c>
      <c r="D96" s="19"/>
      <c r="E96" s="16"/>
      <c r="F96" s="15"/>
      <c r="G96" s="16"/>
      <c r="H96" s="16"/>
      <c r="I96" s="16"/>
      <c r="J96" s="16"/>
      <c r="K96" s="16"/>
      <c r="L96" s="16"/>
      <c r="M96" s="16"/>
      <c r="N96" s="16"/>
      <c r="O96" s="16"/>
      <c r="P96" s="17"/>
      <c r="Q96" s="15"/>
      <c r="R96" s="16"/>
      <c r="S96" s="18"/>
      <c r="T96" s="15"/>
      <c r="U96" s="17"/>
      <c r="V96" s="16"/>
      <c r="W96" s="16"/>
      <c r="X96" s="16"/>
      <c r="Y96" s="16"/>
      <c r="Z96" s="16"/>
      <c r="AA96" s="12"/>
      <c r="AB96" s="12"/>
      <c r="AC96" s="17"/>
      <c r="AD96" s="16"/>
      <c r="AE96" s="16"/>
      <c r="AF96" s="16"/>
      <c r="AH96" s="16"/>
      <c r="AI96" s="18"/>
      <c r="AJ96" s="15"/>
      <c r="AK96" s="18"/>
      <c r="AL96" s="15"/>
      <c r="AM96" s="18"/>
      <c r="AN96" s="15"/>
      <c r="AO96" s="18"/>
      <c r="AP96" s="15"/>
      <c r="AQ96" s="16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</row>
    <row r="97" spans="1:62" ht="15.75" customHeight="1">
      <c r="A97" s="10">
        <v>7300</v>
      </c>
      <c r="B97" s="11" t="s">
        <v>131</v>
      </c>
      <c r="C97" s="4">
        <f t="shared" si="10"/>
        <v>0</v>
      </c>
      <c r="D97" s="19"/>
      <c r="E97" s="16"/>
      <c r="F97" s="15"/>
      <c r="G97" s="16"/>
      <c r="H97" s="16"/>
      <c r="I97" s="16"/>
      <c r="J97" s="16"/>
      <c r="K97" s="16"/>
      <c r="L97" s="16"/>
      <c r="M97" s="16"/>
      <c r="N97" s="16"/>
      <c r="O97" s="16"/>
      <c r="P97" s="17"/>
      <c r="Q97" s="15"/>
      <c r="R97" s="16"/>
      <c r="S97" s="18"/>
      <c r="T97" s="15"/>
      <c r="U97" s="17"/>
      <c r="V97" s="16"/>
      <c r="W97" s="16"/>
      <c r="X97" s="16"/>
      <c r="Y97" s="16"/>
      <c r="Z97" s="16"/>
      <c r="AA97" s="12"/>
      <c r="AB97" s="12"/>
      <c r="AC97" s="17"/>
      <c r="AD97" s="16"/>
      <c r="AE97" s="16"/>
      <c r="AF97" s="16"/>
      <c r="AH97" s="16"/>
      <c r="AI97" s="18"/>
      <c r="AJ97" s="15"/>
      <c r="AK97" s="18"/>
      <c r="AL97" s="15"/>
      <c r="AM97" s="18"/>
      <c r="AN97" s="15"/>
      <c r="AO97" s="18"/>
      <c r="AP97" s="15"/>
      <c r="AQ97" s="16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</row>
    <row r="98" spans="1:62" ht="15.75" customHeight="1">
      <c r="A98" s="10">
        <v>7320</v>
      </c>
      <c r="B98" s="11" t="s">
        <v>132</v>
      </c>
      <c r="C98" s="4">
        <f t="shared" si="10"/>
        <v>22500</v>
      </c>
      <c r="D98" s="23">
        <v>500</v>
      </c>
      <c r="E98" s="16"/>
      <c r="F98" s="15"/>
      <c r="G98" s="16">
        <v>1000</v>
      </c>
      <c r="H98" s="16">
        <v>1000</v>
      </c>
      <c r="I98" s="16"/>
      <c r="J98" s="16"/>
      <c r="K98" s="16"/>
      <c r="L98" s="16"/>
      <c r="M98" s="16">
        <v>5000</v>
      </c>
      <c r="N98" s="16">
        <v>2000</v>
      </c>
      <c r="O98" s="16">
        <v>2500</v>
      </c>
      <c r="P98" s="17"/>
      <c r="Q98" s="15"/>
      <c r="R98" s="16"/>
      <c r="S98" s="18"/>
      <c r="T98" s="15">
        <v>3000</v>
      </c>
      <c r="U98" s="17"/>
      <c r="V98" s="16"/>
      <c r="W98" s="16"/>
      <c r="X98" s="16">
        <v>3000</v>
      </c>
      <c r="Y98" s="16"/>
      <c r="Z98" s="16"/>
      <c r="AA98" s="12"/>
      <c r="AB98" s="12"/>
      <c r="AC98" s="17"/>
      <c r="AD98" s="16">
        <v>2500</v>
      </c>
      <c r="AE98" s="16"/>
      <c r="AF98" s="16"/>
      <c r="AH98" s="16"/>
      <c r="AI98" s="18"/>
      <c r="AJ98" s="15"/>
      <c r="AK98" s="18"/>
      <c r="AL98" s="15">
        <v>2000</v>
      </c>
      <c r="AM98" s="18"/>
      <c r="AN98" s="15"/>
      <c r="AO98" s="18"/>
      <c r="AP98" s="15"/>
      <c r="AQ98" s="16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</row>
    <row r="99" spans="1:62" ht="15.75" customHeight="1">
      <c r="A99" s="10">
        <v>7350</v>
      </c>
      <c r="B99" s="11" t="s">
        <v>133</v>
      </c>
      <c r="C99" s="4">
        <f t="shared" si="10"/>
        <v>0</v>
      </c>
      <c r="D99" s="19"/>
      <c r="E99" s="16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7"/>
      <c r="Q99" s="15"/>
      <c r="R99" s="16"/>
      <c r="S99" s="18"/>
      <c r="T99" s="15"/>
      <c r="U99" s="17"/>
      <c r="V99" s="16"/>
      <c r="W99" s="16"/>
      <c r="X99" s="16"/>
      <c r="Y99" s="16"/>
      <c r="Z99" s="16"/>
      <c r="AA99" s="12"/>
      <c r="AB99" s="12"/>
      <c r="AC99" s="17"/>
      <c r="AD99" s="16"/>
      <c r="AE99" s="16"/>
      <c r="AF99" s="16"/>
      <c r="AH99" s="16"/>
      <c r="AI99" s="18"/>
      <c r="AJ99" s="15"/>
      <c r="AK99" s="18"/>
      <c r="AL99" s="15"/>
      <c r="AM99" s="18"/>
      <c r="AN99" s="15"/>
      <c r="AO99" s="18"/>
      <c r="AP99" s="15"/>
      <c r="AQ99" s="16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</row>
    <row r="100" spans="1:62" ht="15.75" customHeight="1">
      <c r="A100" s="10">
        <v>7400</v>
      </c>
      <c r="B100" s="11" t="s">
        <v>134</v>
      </c>
      <c r="C100" s="4">
        <f t="shared" si="10"/>
        <v>57000</v>
      </c>
      <c r="D100" s="19"/>
      <c r="E100" s="16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7"/>
      <c r="Q100" s="15"/>
      <c r="R100" s="16"/>
      <c r="S100" s="18"/>
      <c r="T100" s="15"/>
      <c r="U100" s="17"/>
      <c r="V100" s="16">
        <v>2000</v>
      </c>
      <c r="W100" s="16">
        <v>15000</v>
      </c>
      <c r="X100" s="16"/>
      <c r="Y100" s="16"/>
      <c r="Z100" s="16"/>
      <c r="AA100" s="12"/>
      <c r="AB100" s="12"/>
      <c r="AC100" s="17"/>
      <c r="AD100" s="16"/>
      <c r="AE100" s="16"/>
      <c r="AF100" s="16"/>
      <c r="AH100" s="16"/>
      <c r="AI100" s="18"/>
      <c r="AJ100" s="15"/>
      <c r="AK100" s="18"/>
      <c r="AL100" s="15"/>
      <c r="AM100" s="18">
        <v>40000</v>
      </c>
      <c r="AN100" s="15"/>
      <c r="AO100" s="18"/>
      <c r="AP100" s="15"/>
      <c r="AQ100" s="16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</row>
    <row r="101" spans="1:62" ht="15.75" customHeight="1">
      <c r="A101" s="10">
        <v>7410</v>
      </c>
      <c r="B101" s="11" t="s">
        <v>88</v>
      </c>
      <c r="C101" s="4">
        <f t="shared" si="10"/>
        <v>3500</v>
      </c>
      <c r="D101" s="19"/>
      <c r="E101" s="16"/>
      <c r="F101" s="15"/>
      <c r="G101" s="16"/>
      <c r="H101" s="16"/>
      <c r="I101" s="16"/>
      <c r="J101" s="16"/>
      <c r="K101" s="16"/>
      <c r="L101" s="16"/>
      <c r="M101" s="16"/>
      <c r="N101" s="16"/>
      <c r="O101" s="16"/>
      <c r="P101" s="17"/>
      <c r="Q101" s="15"/>
      <c r="R101" s="16">
        <v>3500</v>
      </c>
      <c r="S101" s="18"/>
      <c r="T101" s="15"/>
      <c r="U101" s="17"/>
      <c r="V101" s="16"/>
      <c r="W101" s="16"/>
      <c r="X101" s="16"/>
      <c r="Y101" s="16"/>
      <c r="Z101" s="16"/>
      <c r="AA101" s="12"/>
      <c r="AB101" s="12"/>
      <c r="AC101" s="17"/>
      <c r="AD101" s="16"/>
      <c r="AE101" s="16"/>
      <c r="AF101" s="16"/>
      <c r="AH101" s="16"/>
      <c r="AI101" s="18"/>
      <c r="AJ101" s="15"/>
      <c r="AK101" s="18"/>
      <c r="AL101" s="15"/>
      <c r="AM101" s="18"/>
      <c r="AN101" s="15"/>
      <c r="AO101" s="18"/>
      <c r="AP101" s="15"/>
      <c r="AQ101" s="16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</row>
    <row r="102" spans="1:62" ht="15.75" customHeight="1">
      <c r="A102" s="10">
        <v>7420</v>
      </c>
      <c r="B102" s="11" t="s">
        <v>135</v>
      </c>
      <c r="C102" s="4">
        <f t="shared" si="10"/>
        <v>5500</v>
      </c>
      <c r="D102" s="23">
        <v>500</v>
      </c>
      <c r="E102" s="16"/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7"/>
      <c r="Q102" s="15"/>
      <c r="R102" s="16"/>
      <c r="S102" s="18"/>
      <c r="T102" s="15">
        <v>1000</v>
      </c>
      <c r="U102" s="17"/>
      <c r="V102" s="16"/>
      <c r="W102" s="16"/>
      <c r="X102" s="16"/>
      <c r="Y102" s="16"/>
      <c r="Z102" s="16"/>
      <c r="AA102" s="12"/>
      <c r="AB102" s="12"/>
      <c r="AC102" s="17"/>
      <c r="AD102" s="16"/>
      <c r="AE102" s="16"/>
      <c r="AF102" s="16"/>
      <c r="AH102" s="16"/>
      <c r="AI102" s="18"/>
      <c r="AJ102" s="15">
        <v>4000</v>
      </c>
      <c r="AK102" s="18"/>
      <c r="AL102" s="15"/>
      <c r="AM102" s="18"/>
      <c r="AN102" s="15"/>
      <c r="AO102" s="18"/>
      <c r="AP102" s="15"/>
      <c r="AQ102" s="16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</row>
    <row r="103" spans="1:62" ht="15.75" customHeight="1">
      <c r="A103" s="10">
        <v>7430</v>
      </c>
      <c r="B103" s="11" t="s">
        <v>136</v>
      </c>
      <c r="C103" s="4">
        <f t="shared" si="10"/>
        <v>3000</v>
      </c>
      <c r="D103" s="19"/>
      <c r="E103" s="16"/>
      <c r="F103" s="15"/>
      <c r="G103" s="16"/>
      <c r="H103" s="16"/>
      <c r="I103" s="16"/>
      <c r="J103" s="16"/>
      <c r="K103" s="16"/>
      <c r="L103" s="16"/>
      <c r="M103" s="16"/>
      <c r="N103" s="16">
        <v>3000</v>
      </c>
      <c r="O103" s="16"/>
      <c r="P103" s="17"/>
      <c r="Q103" s="15"/>
      <c r="R103" s="16"/>
      <c r="S103" s="18"/>
      <c r="T103" s="15"/>
      <c r="U103" s="17"/>
      <c r="V103" s="16"/>
      <c r="W103" s="16"/>
      <c r="X103" s="16"/>
      <c r="Y103" s="16"/>
      <c r="Z103" s="16"/>
      <c r="AA103" s="12"/>
      <c r="AB103" s="12"/>
      <c r="AC103" s="17"/>
      <c r="AD103" s="16"/>
      <c r="AE103" s="16"/>
      <c r="AF103" s="16"/>
      <c r="AH103" s="16"/>
      <c r="AI103" s="18"/>
      <c r="AJ103" s="15"/>
      <c r="AK103" s="18"/>
      <c r="AL103" s="15"/>
      <c r="AM103" s="18"/>
      <c r="AN103" s="15"/>
      <c r="AO103" s="18"/>
      <c r="AP103" s="15"/>
      <c r="AQ103" s="16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</row>
    <row r="104" spans="1:62" ht="15.75" customHeight="1">
      <c r="A104" s="10">
        <v>7500</v>
      </c>
      <c r="B104" s="11" t="s">
        <v>137</v>
      </c>
      <c r="C104" s="4">
        <f t="shared" si="10"/>
        <v>115500</v>
      </c>
      <c r="D104" s="19"/>
      <c r="E104" s="16"/>
      <c r="F104" s="15"/>
      <c r="G104" s="16"/>
      <c r="H104" s="16"/>
      <c r="I104" s="16">
        <v>13000</v>
      </c>
      <c r="J104" s="16"/>
      <c r="K104" s="16"/>
      <c r="L104" s="22"/>
      <c r="M104" s="16"/>
      <c r="N104" s="16"/>
      <c r="O104" s="16"/>
      <c r="P104" s="17"/>
      <c r="Q104" s="15"/>
      <c r="R104" s="16"/>
      <c r="S104" s="18"/>
      <c r="T104" s="15"/>
      <c r="U104" s="17"/>
      <c r="V104" s="16"/>
      <c r="W104" s="16"/>
      <c r="X104" s="16"/>
      <c r="Y104" s="16"/>
      <c r="Z104" s="16">
        <v>10000</v>
      </c>
      <c r="AA104" s="12"/>
      <c r="AB104" s="12"/>
      <c r="AC104" s="17"/>
      <c r="AD104" s="16"/>
      <c r="AE104" s="16"/>
      <c r="AF104" s="16">
        <v>6000</v>
      </c>
      <c r="AH104" s="16"/>
      <c r="AI104" s="18">
        <v>86500</v>
      </c>
      <c r="AJ104" s="15"/>
      <c r="AK104" s="18"/>
      <c r="AL104" s="15"/>
      <c r="AM104" s="18"/>
      <c r="AN104" s="15"/>
      <c r="AO104" s="18"/>
      <c r="AP104" s="15"/>
      <c r="AQ104" s="16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</row>
    <row r="105" spans="1:62" ht="15.75" customHeight="1">
      <c r="A105" s="10">
        <v>7510</v>
      </c>
      <c r="B105" s="11" t="s">
        <v>138</v>
      </c>
      <c r="C105" s="4">
        <f t="shared" si="10"/>
        <v>140000</v>
      </c>
      <c r="D105" s="19"/>
      <c r="E105" s="16"/>
      <c r="F105" s="15"/>
      <c r="G105" s="16"/>
      <c r="H105" s="16"/>
      <c r="I105" s="16"/>
      <c r="J105" s="16"/>
      <c r="K105" s="16"/>
      <c r="L105" s="16">
        <v>110000</v>
      </c>
      <c r="M105" s="16"/>
      <c r="N105" s="16"/>
      <c r="O105" s="16"/>
      <c r="P105" s="17">
        <v>30000</v>
      </c>
      <c r="Q105" s="15"/>
      <c r="R105" s="16"/>
      <c r="S105" s="18"/>
      <c r="T105" s="15"/>
      <c r="U105" s="17"/>
      <c r="V105" s="16"/>
      <c r="W105" s="16"/>
      <c r="X105" s="16"/>
      <c r="Y105" s="16"/>
      <c r="Z105" s="16"/>
      <c r="AA105" s="22"/>
      <c r="AB105" s="12"/>
      <c r="AC105" s="17"/>
      <c r="AD105" s="16"/>
      <c r="AE105" s="16"/>
      <c r="AF105" s="16"/>
      <c r="AH105" s="16"/>
      <c r="AI105" s="18"/>
      <c r="AJ105" s="15"/>
      <c r="AK105" s="18"/>
      <c r="AL105" s="15"/>
      <c r="AM105" s="18"/>
      <c r="AN105" s="15"/>
      <c r="AO105" s="18"/>
      <c r="AP105" s="15"/>
      <c r="AQ105" s="16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</row>
    <row r="106" spans="1:62" ht="15.75" customHeight="1">
      <c r="A106" s="10">
        <v>7700</v>
      </c>
      <c r="B106" s="11" t="s">
        <v>139</v>
      </c>
      <c r="C106" s="4">
        <f t="shared" si="10"/>
        <v>70586</v>
      </c>
      <c r="D106" s="23">
        <v>2000</v>
      </c>
      <c r="E106" s="24">
        <v>6000</v>
      </c>
      <c r="F106" s="15"/>
      <c r="G106" s="16"/>
      <c r="H106" s="16"/>
      <c r="I106" s="16"/>
      <c r="J106" s="16">
        <v>5000</v>
      </c>
      <c r="K106" s="16"/>
      <c r="L106" s="16"/>
      <c r="M106" s="16">
        <v>10000</v>
      </c>
      <c r="N106" s="16">
        <v>12000</v>
      </c>
      <c r="O106" s="16"/>
      <c r="P106" s="17"/>
      <c r="Q106" s="15">
        <v>2000</v>
      </c>
      <c r="R106" s="16"/>
      <c r="S106" s="18">
        <v>500</v>
      </c>
      <c r="T106" s="15"/>
      <c r="U106" s="17"/>
      <c r="V106" s="16"/>
      <c r="W106" s="16"/>
      <c r="X106" s="16">
        <v>1500</v>
      </c>
      <c r="Y106" s="16">
        <v>5000</v>
      </c>
      <c r="Z106" s="16"/>
      <c r="AA106" s="71">
        <v>6000</v>
      </c>
      <c r="AB106" s="71">
        <v>1000</v>
      </c>
      <c r="AC106" s="17"/>
      <c r="AD106" s="16"/>
      <c r="AE106" s="16">
        <v>1000</v>
      </c>
      <c r="AF106" s="16">
        <v>1000</v>
      </c>
      <c r="AG106" s="25"/>
      <c r="AH106" s="16">
        <v>1200</v>
      </c>
      <c r="AI106" s="18"/>
      <c r="AJ106" s="15"/>
      <c r="AK106" s="18"/>
      <c r="AL106" s="15">
        <v>1200</v>
      </c>
      <c r="AM106" s="18">
        <v>5700</v>
      </c>
      <c r="AN106" s="15">
        <v>1500</v>
      </c>
      <c r="AO106" s="18"/>
      <c r="AP106" s="15"/>
      <c r="AQ106" s="16">
        <v>7986</v>
      </c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</row>
    <row r="107" spans="1:62" ht="15.75" customHeight="1">
      <c r="A107" s="10">
        <v>7740</v>
      </c>
      <c r="B107" s="11" t="s">
        <v>140</v>
      </c>
      <c r="C107" s="4">
        <f t="shared" si="10"/>
        <v>30000</v>
      </c>
      <c r="D107" s="19"/>
      <c r="E107" s="16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7">
        <v>30000</v>
      </c>
      <c r="Q107" s="15"/>
      <c r="R107" s="16"/>
      <c r="S107" s="18"/>
      <c r="T107" s="15"/>
      <c r="U107" s="17"/>
      <c r="V107" s="16"/>
      <c r="W107" s="16"/>
      <c r="X107" s="16"/>
      <c r="Y107" s="16"/>
      <c r="Z107" s="16"/>
      <c r="AA107" s="22"/>
      <c r="AB107" s="12"/>
      <c r="AC107" s="17"/>
      <c r="AD107" s="16"/>
      <c r="AE107" s="16"/>
      <c r="AF107" s="16"/>
      <c r="AG107" s="25"/>
      <c r="AH107" s="16"/>
      <c r="AI107" s="18"/>
      <c r="AJ107" s="15"/>
      <c r="AK107" s="18"/>
      <c r="AL107" s="15"/>
      <c r="AM107" s="18"/>
      <c r="AN107" s="15"/>
      <c r="AO107" s="18"/>
      <c r="AP107" s="15"/>
      <c r="AQ107" s="16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</row>
    <row r="108" spans="1:62" ht="15.75" customHeight="1">
      <c r="A108" s="10">
        <v>7750</v>
      </c>
      <c r="B108" s="11" t="s">
        <v>141</v>
      </c>
      <c r="C108" s="4">
        <f t="shared" si="10"/>
        <v>16000</v>
      </c>
      <c r="D108" s="19"/>
      <c r="E108" s="16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7"/>
      <c r="Q108" s="15"/>
      <c r="R108" s="16"/>
      <c r="S108" s="18"/>
      <c r="T108" s="15"/>
      <c r="U108" s="17"/>
      <c r="V108" s="16"/>
      <c r="W108" s="16"/>
      <c r="X108" s="16"/>
      <c r="Y108" s="16"/>
      <c r="Z108" s="16">
        <v>1000</v>
      </c>
      <c r="AA108" s="12"/>
      <c r="AB108" s="12"/>
      <c r="AC108" s="17"/>
      <c r="AD108" s="16"/>
      <c r="AE108" s="16"/>
      <c r="AF108" s="16"/>
      <c r="AG108" s="25"/>
      <c r="AH108" s="16"/>
      <c r="AI108" s="18">
        <v>15000</v>
      </c>
      <c r="AJ108" s="15"/>
      <c r="AK108" s="18"/>
      <c r="AL108" s="15"/>
      <c r="AM108" s="18"/>
      <c r="AN108" s="15"/>
      <c r="AO108" s="18"/>
      <c r="AP108" s="15"/>
      <c r="AQ108" s="16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</row>
    <row r="109" spans="1:62" ht="15.75" customHeight="1">
      <c r="A109" s="10">
        <v>7770</v>
      </c>
      <c r="B109" s="11" t="s">
        <v>142</v>
      </c>
      <c r="C109" s="4">
        <f t="shared" si="10"/>
        <v>9500</v>
      </c>
      <c r="D109" s="19"/>
      <c r="E109" s="16"/>
      <c r="F109" s="15"/>
      <c r="G109" s="16"/>
      <c r="H109" s="16"/>
      <c r="I109" s="16">
        <v>1000</v>
      </c>
      <c r="J109" s="16"/>
      <c r="K109" s="16"/>
      <c r="L109" s="16"/>
      <c r="M109" s="16"/>
      <c r="N109" s="16"/>
      <c r="O109" s="16">
        <v>1000</v>
      </c>
      <c r="P109" s="17"/>
      <c r="Q109" s="15">
        <v>7000</v>
      </c>
      <c r="R109" s="16"/>
      <c r="S109" s="18"/>
      <c r="T109" s="15"/>
      <c r="U109" s="17"/>
      <c r="V109" s="16"/>
      <c r="W109" s="16"/>
      <c r="X109" s="16"/>
      <c r="Y109" s="16"/>
      <c r="Z109" s="16"/>
      <c r="AA109" s="12"/>
      <c r="AB109" s="12"/>
      <c r="AC109" s="17"/>
      <c r="AD109" s="16"/>
      <c r="AE109" s="16"/>
      <c r="AF109" s="16"/>
      <c r="AG109" s="25"/>
      <c r="AH109" s="16"/>
      <c r="AI109" s="18"/>
      <c r="AJ109" s="15"/>
      <c r="AK109" s="18"/>
      <c r="AL109" s="15"/>
      <c r="AM109" s="18"/>
      <c r="AN109" s="15">
        <v>500</v>
      </c>
      <c r="AO109" s="18"/>
      <c r="AP109" s="15"/>
      <c r="AQ109" s="16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</row>
    <row r="110" spans="1:62" ht="15.75" customHeight="1">
      <c r="A110" s="10">
        <v>7790</v>
      </c>
      <c r="B110" s="11" t="s">
        <v>143</v>
      </c>
      <c r="C110" s="4">
        <f t="shared" si="10"/>
        <v>43000</v>
      </c>
      <c r="D110" s="19"/>
      <c r="E110" s="16"/>
      <c r="F110" s="15"/>
      <c r="G110" s="16"/>
      <c r="H110" s="16"/>
      <c r="I110" s="16"/>
      <c r="J110" s="16"/>
      <c r="K110" s="16"/>
      <c r="L110" s="16">
        <v>1000</v>
      </c>
      <c r="M110" s="16"/>
      <c r="N110" s="16"/>
      <c r="O110" s="16">
        <v>1500</v>
      </c>
      <c r="P110" s="17">
        <v>10000</v>
      </c>
      <c r="Q110" s="15"/>
      <c r="R110" s="16"/>
      <c r="S110" s="18"/>
      <c r="T110" s="15">
        <v>500</v>
      </c>
      <c r="U110" s="17"/>
      <c r="V110" s="16"/>
      <c r="W110" s="16"/>
      <c r="X110" s="16"/>
      <c r="Y110" s="16"/>
      <c r="Z110" s="16">
        <v>30000</v>
      </c>
      <c r="AA110" s="12"/>
      <c r="AB110" s="12"/>
      <c r="AC110" s="17"/>
      <c r="AD110" s="16"/>
      <c r="AE110" s="16"/>
      <c r="AF110" s="16"/>
      <c r="AG110" s="25"/>
      <c r="AH110" s="16"/>
      <c r="AI110" s="18"/>
      <c r="AJ110" s="15"/>
      <c r="AK110" s="18"/>
      <c r="AL110" s="15"/>
      <c r="AM110" s="18"/>
      <c r="AN110" s="15"/>
      <c r="AO110" s="18"/>
      <c r="AP110" s="15"/>
      <c r="AQ110" s="16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</row>
    <row r="111" spans="1:62" ht="15.75" customHeight="1">
      <c r="A111" s="10">
        <v>7791</v>
      </c>
      <c r="B111" s="11" t="s">
        <v>144</v>
      </c>
      <c r="C111" s="4">
        <f t="shared" si="10"/>
        <v>20000</v>
      </c>
      <c r="D111" s="19"/>
      <c r="E111" s="16"/>
      <c r="F111" s="15"/>
      <c r="G111" s="16"/>
      <c r="H111" s="16"/>
      <c r="I111" s="16"/>
      <c r="J111" s="16"/>
      <c r="K111" s="16"/>
      <c r="L111" s="16"/>
      <c r="M111" s="16"/>
      <c r="N111" s="16">
        <v>20000</v>
      </c>
      <c r="O111" s="16"/>
      <c r="P111" s="17"/>
      <c r="Q111" s="15"/>
      <c r="R111" s="16"/>
      <c r="S111" s="18"/>
      <c r="T111" s="15"/>
      <c r="U111" s="17"/>
      <c r="V111" s="16"/>
      <c r="W111" s="16"/>
      <c r="X111" s="16"/>
      <c r="Y111" s="16"/>
      <c r="Z111" s="16"/>
      <c r="AA111" s="12"/>
      <c r="AB111" s="12"/>
      <c r="AC111" s="17"/>
      <c r="AD111" s="16"/>
      <c r="AE111" s="16"/>
      <c r="AF111" s="16"/>
      <c r="AG111" s="25"/>
      <c r="AH111" s="16"/>
      <c r="AI111" s="18"/>
      <c r="AJ111" s="15"/>
      <c r="AK111" s="18"/>
      <c r="AL111" s="15"/>
      <c r="AM111" s="18"/>
      <c r="AN111" s="15"/>
      <c r="AO111" s="18"/>
      <c r="AP111" s="15"/>
      <c r="AQ111" s="16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</row>
    <row r="112" spans="1:62" ht="15.75" customHeight="1">
      <c r="A112" s="10">
        <v>7830</v>
      </c>
      <c r="B112" s="11" t="s">
        <v>145</v>
      </c>
      <c r="C112" s="4">
        <f t="shared" si="10"/>
        <v>0</v>
      </c>
      <c r="D112" s="19"/>
      <c r="E112" s="16"/>
      <c r="F112" s="15"/>
      <c r="G112" s="16"/>
      <c r="H112" s="16"/>
      <c r="I112" s="16"/>
      <c r="J112" s="16"/>
      <c r="K112" s="16"/>
      <c r="L112" s="16"/>
      <c r="M112" s="16"/>
      <c r="N112" s="16"/>
      <c r="O112" s="16"/>
      <c r="P112" s="17"/>
      <c r="Q112" s="15"/>
      <c r="R112" s="16"/>
      <c r="S112" s="18"/>
      <c r="T112" s="15"/>
      <c r="U112" s="17"/>
      <c r="V112" s="16"/>
      <c r="W112" s="16"/>
      <c r="X112" s="16"/>
      <c r="Y112" s="16"/>
      <c r="Z112" s="16"/>
      <c r="AA112" s="12"/>
      <c r="AB112" s="12"/>
      <c r="AC112" s="17"/>
      <c r="AD112" s="16"/>
      <c r="AE112" s="16"/>
      <c r="AF112" s="16"/>
      <c r="AG112" s="25"/>
      <c r="AH112" s="16"/>
      <c r="AI112" s="18"/>
      <c r="AJ112" s="15"/>
      <c r="AK112" s="18"/>
      <c r="AL112" s="15"/>
      <c r="AM112" s="18"/>
      <c r="AN112" s="15"/>
      <c r="AO112" s="18"/>
      <c r="AP112" s="15"/>
      <c r="AQ112" s="16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</row>
    <row r="113" spans="1:62" ht="15.75" customHeight="1">
      <c r="A113" s="10">
        <v>7831</v>
      </c>
      <c r="B113" s="11" t="s">
        <v>146</v>
      </c>
      <c r="C113" s="4">
        <f t="shared" si="10"/>
        <v>0</v>
      </c>
      <c r="D113" s="19"/>
      <c r="E113" s="16"/>
      <c r="F113" s="15"/>
      <c r="G113" s="16"/>
      <c r="H113" s="16"/>
      <c r="I113" s="16"/>
      <c r="J113" s="16"/>
      <c r="K113" s="16"/>
      <c r="L113" s="16"/>
      <c r="M113" s="16"/>
      <c r="N113" s="16"/>
      <c r="O113" s="16"/>
      <c r="P113" s="17"/>
      <c r="Q113" s="15"/>
      <c r="R113" s="16"/>
      <c r="S113" s="18"/>
      <c r="T113" s="15"/>
      <c r="U113" s="17"/>
      <c r="V113" s="16"/>
      <c r="W113" s="16"/>
      <c r="X113" s="16"/>
      <c r="Y113" s="16"/>
      <c r="Z113" s="16"/>
      <c r="AA113" s="12"/>
      <c r="AB113" s="12"/>
      <c r="AC113" s="17"/>
      <c r="AD113" s="16"/>
      <c r="AE113" s="16"/>
      <c r="AF113" s="16"/>
      <c r="AG113" s="25"/>
      <c r="AH113" s="16"/>
      <c r="AI113" s="18"/>
      <c r="AJ113" s="15"/>
      <c r="AK113" s="18"/>
      <c r="AL113" s="15"/>
      <c r="AM113" s="18"/>
      <c r="AN113" s="15"/>
      <c r="AO113" s="18"/>
      <c r="AP113" s="15"/>
      <c r="AQ113" s="16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</row>
    <row r="114" spans="1:62" ht="15.75" customHeight="1">
      <c r="A114" s="75" t="s">
        <v>147</v>
      </c>
      <c r="B114" s="76"/>
      <c r="C114" s="77">
        <f t="shared" si="10"/>
        <v>7953475.25</v>
      </c>
      <c r="D114" s="78">
        <f t="shared" ref="D114:AQ114" si="11">SUM(D50:D113)</f>
        <v>17675</v>
      </c>
      <c r="E114" s="30">
        <f t="shared" si="11"/>
        <v>185000</v>
      </c>
      <c r="F114" s="50">
        <f t="shared" si="11"/>
        <v>70000</v>
      </c>
      <c r="G114" s="49">
        <f t="shared" si="11"/>
        <v>26180</v>
      </c>
      <c r="H114" s="49">
        <f t="shared" si="11"/>
        <v>32000</v>
      </c>
      <c r="I114" s="49">
        <f t="shared" si="11"/>
        <v>244000</v>
      </c>
      <c r="J114" s="49">
        <f t="shared" si="11"/>
        <v>71000</v>
      </c>
      <c r="K114" s="49">
        <f t="shared" si="11"/>
        <v>28050</v>
      </c>
      <c r="L114" s="49">
        <f t="shared" si="11"/>
        <v>552000</v>
      </c>
      <c r="M114" s="49">
        <f t="shared" si="11"/>
        <v>235000</v>
      </c>
      <c r="N114" s="49">
        <f t="shared" si="11"/>
        <v>250000</v>
      </c>
      <c r="O114" s="30">
        <f t="shared" si="11"/>
        <v>334400</v>
      </c>
      <c r="P114" s="35">
        <f t="shared" si="11"/>
        <v>1105106</v>
      </c>
      <c r="Q114" s="49">
        <f t="shared" si="11"/>
        <v>871820</v>
      </c>
      <c r="R114" s="49">
        <f t="shared" si="11"/>
        <v>76000</v>
      </c>
      <c r="S114" s="30">
        <f t="shared" si="11"/>
        <v>6800</v>
      </c>
      <c r="T114" s="50">
        <f t="shared" si="11"/>
        <v>18000</v>
      </c>
      <c r="U114" s="79">
        <f t="shared" si="11"/>
        <v>0</v>
      </c>
      <c r="V114" s="49">
        <f t="shared" si="11"/>
        <v>2250</v>
      </c>
      <c r="W114" s="49">
        <f t="shared" si="11"/>
        <v>309500</v>
      </c>
      <c r="X114" s="49">
        <f t="shared" si="11"/>
        <v>59750</v>
      </c>
      <c r="Y114" s="49">
        <f t="shared" si="11"/>
        <v>327800</v>
      </c>
      <c r="Z114" s="30">
        <f t="shared" si="11"/>
        <v>180000</v>
      </c>
      <c r="AA114" s="80">
        <f t="shared" si="11"/>
        <v>102000</v>
      </c>
      <c r="AB114" s="49">
        <f t="shared" si="11"/>
        <v>69000</v>
      </c>
      <c r="AC114" s="51">
        <f t="shared" si="11"/>
        <v>144500</v>
      </c>
      <c r="AD114" s="49">
        <f t="shared" si="11"/>
        <v>52135</v>
      </c>
      <c r="AE114" s="49">
        <f t="shared" si="11"/>
        <v>49650</v>
      </c>
      <c r="AF114" s="49">
        <f t="shared" si="11"/>
        <v>302000</v>
      </c>
      <c r="AG114" s="81">
        <f t="shared" si="11"/>
        <v>0</v>
      </c>
      <c r="AH114" s="49">
        <f t="shared" si="11"/>
        <v>31200</v>
      </c>
      <c r="AI114" s="30">
        <f t="shared" si="11"/>
        <v>672500</v>
      </c>
      <c r="AJ114" s="50">
        <f t="shared" si="11"/>
        <v>76286.25</v>
      </c>
      <c r="AK114" s="30">
        <f t="shared" si="11"/>
        <v>93000</v>
      </c>
      <c r="AL114" s="50">
        <f t="shared" si="11"/>
        <v>24550</v>
      </c>
      <c r="AM114" s="30">
        <f t="shared" si="11"/>
        <v>466060</v>
      </c>
      <c r="AN114" s="50">
        <f t="shared" si="11"/>
        <v>100000</v>
      </c>
      <c r="AO114" s="30">
        <f t="shared" si="11"/>
        <v>12500</v>
      </c>
      <c r="AP114" s="50">
        <f t="shared" si="11"/>
        <v>120000</v>
      </c>
      <c r="AQ114" s="49">
        <f t="shared" si="11"/>
        <v>635763</v>
      </c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</row>
    <row r="115" spans="1:62" ht="15.75" customHeight="1">
      <c r="A115" s="10"/>
      <c r="B115" s="82"/>
      <c r="C115" s="16"/>
      <c r="D115" s="16"/>
      <c r="E115" s="18"/>
      <c r="F115" s="15"/>
      <c r="G115" s="16"/>
      <c r="H115" s="16"/>
      <c r="I115" s="16"/>
      <c r="J115" s="16"/>
      <c r="K115" s="83"/>
      <c r="L115" s="16"/>
      <c r="M115" s="16"/>
      <c r="N115" s="16"/>
      <c r="O115" s="16"/>
      <c r="P115" s="17"/>
      <c r="Q115" s="15"/>
      <c r="R115" s="16"/>
      <c r="S115" s="18"/>
      <c r="T115" s="15"/>
      <c r="U115" s="37"/>
      <c r="V115" s="16"/>
      <c r="W115" s="16"/>
      <c r="X115" s="16"/>
      <c r="Y115" s="16"/>
      <c r="Z115" s="18"/>
      <c r="AA115" s="12"/>
      <c r="AB115" s="16"/>
      <c r="AC115" s="17"/>
      <c r="AD115" s="16"/>
      <c r="AE115" s="16"/>
      <c r="AF115" s="16"/>
      <c r="AG115" s="84"/>
      <c r="AH115" s="16"/>
      <c r="AI115" s="18"/>
      <c r="AJ115" s="15"/>
      <c r="AK115" s="18"/>
      <c r="AL115" s="15"/>
      <c r="AM115" s="18"/>
      <c r="AN115" s="15"/>
      <c r="AO115" s="18"/>
      <c r="AP115" s="15"/>
      <c r="AQ115" s="16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</row>
    <row r="116" spans="1:62" ht="15.75" customHeight="1">
      <c r="A116" s="85" t="s">
        <v>148</v>
      </c>
      <c r="B116" s="86"/>
      <c r="C116" s="64"/>
      <c r="D116" s="64"/>
      <c r="E116" s="63"/>
      <c r="F116" s="65"/>
      <c r="G116" s="64"/>
      <c r="H116" s="64"/>
      <c r="I116" s="64"/>
      <c r="J116" s="64"/>
      <c r="K116" s="83"/>
      <c r="L116" s="64"/>
      <c r="M116" s="64"/>
      <c r="N116" s="64"/>
      <c r="O116" s="64"/>
      <c r="P116" s="63"/>
      <c r="Q116" s="65"/>
      <c r="R116" s="64"/>
      <c r="S116" s="63"/>
      <c r="T116" s="65"/>
      <c r="U116" s="37"/>
      <c r="V116" s="64"/>
      <c r="W116" s="64"/>
      <c r="X116" s="64"/>
      <c r="Y116" s="64"/>
      <c r="Z116" s="63"/>
      <c r="AA116" s="64"/>
      <c r="AB116" s="64"/>
      <c r="AC116" s="37"/>
      <c r="AD116" s="64"/>
      <c r="AE116" s="64"/>
      <c r="AF116" s="64"/>
      <c r="AG116" s="84"/>
      <c r="AH116" s="64"/>
      <c r="AI116" s="63"/>
      <c r="AJ116" s="65"/>
      <c r="AK116" s="63"/>
      <c r="AL116" s="65"/>
      <c r="AM116" s="63"/>
      <c r="AN116" s="65"/>
      <c r="AO116" s="63"/>
      <c r="AP116" s="65"/>
      <c r="AQ116" s="64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</row>
    <row r="117" spans="1:62" ht="15.75" customHeight="1">
      <c r="B117" s="68"/>
      <c r="C117" s="16"/>
      <c r="D117" s="16"/>
      <c r="E117" s="18"/>
      <c r="F117" s="15"/>
      <c r="G117" s="16"/>
      <c r="H117" s="16"/>
      <c r="I117" s="16"/>
      <c r="J117" s="16"/>
      <c r="K117" s="83"/>
      <c r="L117" s="16"/>
      <c r="M117" s="16"/>
      <c r="N117" s="16"/>
      <c r="O117" s="16"/>
      <c r="P117" s="18"/>
      <c r="Q117" s="15"/>
      <c r="R117" s="16"/>
      <c r="S117" s="18"/>
      <c r="T117" s="15"/>
      <c r="U117" s="17"/>
      <c r="V117" s="16"/>
      <c r="W117" s="16"/>
      <c r="X117" s="16"/>
      <c r="Y117" s="16"/>
      <c r="Z117" s="18"/>
      <c r="AA117" s="16"/>
      <c r="AB117" s="16"/>
      <c r="AC117" s="17"/>
      <c r="AD117" s="16"/>
      <c r="AE117" s="16"/>
      <c r="AF117" s="16"/>
      <c r="AG117" s="84"/>
      <c r="AH117" s="16"/>
      <c r="AI117" s="18"/>
      <c r="AJ117" s="15"/>
      <c r="AK117" s="18"/>
      <c r="AL117" s="15"/>
      <c r="AM117" s="18"/>
      <c r="AN117" s="15"/>
      <c r="AO117" s="18"/>
      <c r="AP117" s="15"/>
      <c r="AQ117" s="16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</row>
    <row r="118" spans="1:62" ht="15.75" customHeight="1">
      <c r="A118" s="75" t="s">
        <v>149</v>
      </c>
      <c r="B118" s="87"/>
      <c r="C118" s="32">
        <f t="shared" ref="C118:C119" si="12">SUM(D118:AQ118)</f>
        <v>9444308.6799999997</v>
      </c>
      <c r="D118" s="32">
        <f t="shared" ref="D118:G118" si="13">D40+D114</f>
        <v>17675</v>
      </c>
      <c r="E118" s="34">
        <f t="shared" si="13"/>
        <v>205000</v>
      </c>
      <c r="F118" s="33">
        <f t="shared" si="13"/>
        <v>102000</v>
      </c>
      <c r="G118" s="32">
        <f t="shared" si="13"/>
        <v>34180</v>
      </c>
      <c r="H118" s="32">
        <f t="shared" ref="H118:I118" si="14">H114</f>
        <v>32000</v>
      </c>
      <c r="I118" s="32">
        <f t="shared" si="14"/>
        <v>244000</v>
      </c>
      <c r="J118" s="32">
        <f>J40+J114</f>
        <v>86000</v>
      </c>
      <c r="K118" s="32">
        <f>K114</f>
        <v>28050</v>
      </c>
      <c r="L118" s="32">
        <f t="shared" ref="L118:M118" si="15">L40+L114</f>
        <v>652000</v>
      </c>
      <c r="M118" s="32">
        <f t="shared" si="15"/>
        <v>240000</v>
      </c>
      <c r="N118" s="32">
        <f>N114</f>
        <v>250000</v>
      </c>
      <c r="O118" s="32">
        <f t="shared" ref="O118:R118" si="16">O40+O114</f>
        <v>490000</v>
      </c>
      <c r="P118" s="34">
        <f t="shared" si="16"/>
        <v>1782338.4300000002</v>
      </c>
      <c r="Q118" s="33">
        <f t="shared" si="16"/>
        <v>1085680</v>
      </c>
      <c r="R118" s="32">
        <f t="shared" si="16"/>
        <v>100646</v>
      </c>
      <c r="S118" s="34">
        <f>SUM(S114)</f>
        <v>6800</v>
      </c>
      <c r="T118" s="33">
        <f>T40+T114</f>
        <v>18000</v>
      </c>
      <c r="U118" s="88"/>
      <c r="V118" s="32">
        <f>V114</f>
        <v>2250</v>
      </c>
      <c r="W118" s="32">
        <f>W40+W114</f>
        <v>309500</v>
      </c>
      <c r="X118" s="32">
        <f t="shared" ref="X118:Z118" si="17">X114</f>
        <v>59750</v>
      </c>
      <c r="Y118" s="32">
        <f t="shared" si="17"/>
        <v>327800</v>
      </c>
      <c r="Z118" s="34">
        <f t="shared" si="17"/>
        <v>180000</v>
      </c>
      <c r="AA118" s="32">
        <f>AA40+AA114</f>
        <v>102000</v>
      </c>
      <c r="AB118" s="32">
        <f>AB114+AB40</f>
        <v>69000</v>
      </c>
      <c r="AC118" s="66">
        <f>AC114</f>
        <v>144500</v>
      </c>
      <c r="AD118" s="32">
        <f>AD40+AD114</f>
        <v>160835</v>
      </c>
      <c r="AE118" s="32">
        <f>AE114</f>
        <v>49650</v>
      </c>
      <c r="AF118" s="32">
        <f t="shared" ref="AF118:AG118" si="18">AF40+AF114</f>
        <v>307000</v>
      </c>
      <c r="AG118" s="81">
        <f t="shared" si="18"/>
        <v>0</v>
      </c>
      <c r="AH118" s="32">
        <f t="shared" ref="AH118:AL118" si="19">AH114</f>
        <v>31200</v>
      </c>
      <c r="AI118" s="34">
        <f t="shared" si="19"/>
        <v>672500</v>
      </c>
      <c r="AJ118" s="33">
        <f t="shared" si="19"/>
        <v>76286.25</v>
      </c>
      <c r="AK118" s="34">
        <f t="shared" si="19"/>
        <v>93000</v>
      </c>
      <c r="AL118" s="33">
        <f t="shared" si="19"/>
        <v>24550</v>
      </c>
      <c r="AM118" s="34">
        <f>AM114+AM40</f>
        <v>496060</v>
      </c>
      <c r="AN118" s="33">
        <f>AN40+AN114</f>
        <v>108000</v>
      </c>
      <c r="AO118" s="34">
        <f t="shared" ref="AO118:AP118" si="20">AO114</f>
        <v>12500</v>
      </c>
      <c r="AP118" s="33">
        <f t="shared" si="20"/>
        <v>120000</v>
      </c>
      <c r="AQ118" s="32">
        <f>AQ40+AQ114</f>
        <v>723558</v>
      </c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</row>
    <row r="119" spans="1:62" ht="15.75" customHeight="1">
      <c r="A119" s="89" t="s">
        <v>150</v>
      </c>
      <c r="B119" s="90"/>
      <c r="C119" s="32">
        <f t="shared" si="12"/>
        <v>-18947.680000000168</v>
      </c>
      <c r="D119" s="32">
        <f t="shared" ref="D119:T119" si="21">D20-D118</f>
        <v>-2500</v>
      </c>
      <c r="E119" s="34">
        <f t="shared" si="21"/>
        <v>-61700</v>
      </c>
      <c r="F119" s="33">
        <f t="shared" si="21"/>
        <v>-45000</v>
      </c>
      <c r="G119" s="32">
        <f t="shared" si="21"/>
        <v>-17364</v>
      </c>
      <c r="H119" s="32">
        <f t="shared" si="21"/>
        <v>-1350</v>
      </c>
      <c r="I119" s="32">
        <f t="shared" si="21"/>
        <v>-82000</v>
      </c>
      <c r="J119" s="32">
        <f t="shared" si="21"/>
        <v>3000</v>
      </c>
      <c r="K119" s="32">
        <f t="shared" si="21"/>
        <v>16950</v>
      </c>
      <c r="L119" s="32">
        <f t="shared" si="21"/>
        <v>53000</v>
      </c>
      <c r="M119" s="32">
        <f t="shared" si="21"/>
        <v>-6000</v>
      </c>
      <c r="N119" s="32">
        <f t="shared" si="21"/>
        <v>21000</v>
      </c>
      <c r="O119" s="32">
        <f t="shared" si="21"/>
        <v>-29250</v>
      </c>
      <c r="P119" s="34">
        <f t="shared" si="21"/>
        <v>533361.56999999983</v>
      </c>
      <c r="Q119" s="33">
        <f t="shared" si="21"/>
        <v>29120</v>
      </c>
      <c r="R119" s="32">
        <f t="shared" si="21"/>
        <v>6554</v>
      </c>
      <c r="S119" s="34">
        <f t="shared" si="21"/>
        <v>-300</v>
      </c>
      <c r="T119" s="33">
        <f t="shared" si="21"/>
        <v>-400</v>
      </c>
      <c r="U119" s="37"/>
      <c r="V119" s="32">
        <f t="shared" ref="V119:AB119" si="22">V20-V118</f>
        <v>450</v>
      </c>
      <c r="W119" s="32">
        <f t="shared" si="22"/>
        <v>-40500</v>
      </c>
      <c r="X119" s="32">
        <f t="shared" si="22"/>
        <v>-1750</v>
      </c>
      <c r="Y119" s="32">
        <f t="shared" si="22"/>
        <v>-53800</v>
      </c>
      <c r="Z119" s="34">
        <f t="shared" si="22"/>
        <v>45000</v>
      </c>
      <c r="AA119" s="32">
        <f t="shared" si="22"/>
        <v>-11000</v>
      </c>
      <c r="AB119" s="32">
        <f t="shared" si="22"/>
        <v>-20500</v>
      </c>
      <c r="AC119" s="37"/>
      <c r="AD119" s="32">
        <f t="shared" ref="AD119:AQ119" si="23">AD20-AD118</f>
        <v>18715</v>
      </c>
      <c r="AE119" s="32">
        <f t="shared" si="23"/>
        <v>-4650</v>
      </c>
      <c r="AF119" s="32">
        <f t="shared" si="23"/>
        <v>-102300</v>
      </c>
      <c r="AG119" s="91">
        <f t="shared" si="23"/>
        <v>0</v>
      </c>
      <c r="AH119" s="32">
        <f t="shared" si="23"/>
        <v>-7200</v>
      </c>
      <c r="AI119" s="34">
        <f t="shared" si="23"/>
        <v>-242500</v>
      </c>
      <c r="AJ119" s="33">
        <f t="shared" si="23"/>
        <v>12713.75</v>
      </c>
      <c r="AK119" s="34">
        <f t="shared" si="23"/>
        <v>-6560</v>
      </c>
      <c r="AL119" s="33">
        <f t="shared" si="23"/>
        <v>-4850</v>
      </c>
      <c r="AM119" s="34">
        <f t="shared" si="23"/>
        <v>13940</v>
      </c>
      <c r="AN119" s="33">
        <f t="shared" si="23"/>
        <v>-59250</v>
      </c>
      <c r="AO119" s="34">
        <f t="shared" si="23"/>
        <v>11390</v>
      </c>
      <c r="AP119" s="33">
        <f t="shared" si="23"/>
        <v>-60000</v>
      </c>
      <c r="AQ119" s="32">
        <f t="shared" si="23"/>
        <v>76582</v>
      </c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</row>
    <row r="120" spans="1:62" ht="15.75" customHeight="1">
      <c r="A120" s="72">
        <v>8050</v>
      </c>
      <c r="B120" s="92" t="s">
        <v>151</v>
      </c>
      <c r="C120" s="16"/>
      <c r="D120" s="22"/>
      <c r="G120" s="22"/>
      <c r="H120" s="22"/>
      <c r="I120" s="22"/>
      <c r="J120" s="22"/>
      <c r="K120" s="22"/>
      <c r="L120" s="22"/>
      <c r="M120" s="22"/>
      <c r="N120" s="22"/>
      <c r="O120" s="22"/>
      <c r="P120" s="18"/>
      <c r="Q120" s="21"/>
      <c r="R120" s="22"/>
      <c r="T120" s="21"/>
      <c r="U120" s="17"/>
      <c r="V120" s="22"/>
      <c r="W120" s="22"/>
      <c r="X120" s="22"/>
      <c r="Y120" s="22"/>
      <c r="AA120" s="22"/>
      <c r="AB120" s="22"/>
      <c r="AC120" s="17"/>
      <c r="AD120" s="22"/>
      <c r="AE120" s="22"/>
      <c r="AF120" s="22"/>
      <c r="AG120" s="25"/>
      <c r="AH120" s="22"/>
      <c r="AJ120" s="21"/>
      <c r="AL120" s="21"/>
      <c r="AN120" s="21"/>
      <c r="AP120" s="21"/>
      <c r="AQ120" s="68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</row>
    <row r="121" spans="1:62" ht="15.75" customHeight="1">
      <c r="A121" s="10">
        <v>8070</v>
      </c>
      <c r="B121" s="11" t="s">
        <v>152</v>
      </c>
      <c r="C121" s="16"/>
      <c r="D121" s="16"/>
      <c r="E121" s="18"/>
      <c r="F121" s="18"/>
      <c r="G121" s="16"/>
      <c r="H121" s="16"/>
      <c r="I121" s="16"/>
      <c r="J121" s="16"/>
      <c r="K121" s="83"/>
      <c r="L121" s="16"/>
      <c r="M121" s="16"/>
      <c r="N121" s="16"/>
      <c r="O121" s="16"/>
      <c r="P121" s="93">
        <v>15000</v>
      </c>
      <c r="Q121" s="15"/>
      <c r="R121" s="16"/>
      <c r="S121" s="18"/>
      <c r="T121" s="15"/>
      <c r="U121" s="17"/>
      <c r="V121" s="16"/>
      <c r="W121" s="16"/>
      <c r="X121" s="16"/>
      <c r="Y121" s="16"/>
      <c r="Z121" s="18"/>
      <c r="AA121" s="16"/>
      <c r="AB121" s="16"/>
      <c r="AC121" s="17"/>
      <c r="AD121" s="16"/>
      <c r="AE121" s="16"/>
      <c r="AF121" s="16"/>
      <c r="AG121" s="84"/>
      <c r="AH121" s="16"/>
      <c r="AI121" s="18"/>
      <c r="AJ121" s="15"/>
      <c r="AK121" s="18"/>
      <c r="AL121" s="15"/>
      <c r="AM121" s="18"/>
      <c r="AN121" s="15"/>
      <c r="AO121" s="18"/>
      <c r="AP121" s="15"/>
      <c r="AQ121" s="16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</row>
    <row r="122" spans="1:62" ht="15.75" customHeight="1">
      <c r="A122" s="75" t="s">
        <v>153</v>
      </c>
      <c r="B122" s="87"/>
      <c r="C122" s="32">
        <f>C20-C40-C114</f>
        <v>-33967.679999999702</v>
      </c>
      <c r="D122" s="32">
        <f t="shared" ref="D122:G122" si="24">D119</f>
        <v>-2500</v>
      </c>
      <c r="E122" s="34">
        <f t="shared" si="24"/>
        <v>-61700</v>
      </c>
      <c r="F122" s="34">
        <f t="shared" si="24"/>
        <v>-45000</v>
      </c>
      <c r="G122" s="32">
        <f t="shared" si="24"/>
        <v>-17364</v>
      </c>
      <c r="H122" s="32">
        <f t="shared" ref="H122:J122" si="25">H20-H118</f>
        <v>-1350</v>
      </c>
      <c r="I122" s="32">
        <f t="shared" si="25"/>
        <v>-82000</v>
      </c>
      <c r="J122" s="32">
        <f t="shared" si="25"/>
        <v>3000</v>
      </c>
      <c r="K122" s="32">
        <f>K20-K40-K118</f>
        <v>-3570</v>
      </c>
      <c r="L122" s="32">
        <f t="shared" ref="L122:O122" si="26">L20-L118</f>
        <v>53000</v>
      </c>
      <c r="M122" s="32">
        <f t="shared" si="26"/>
        <v>-6000</v>
      </c>
      <c r="N122" s="32">
        <f t="shared" si="26"/>
        <v>21000</v>
      </c>
      <c r="O122" s="32">
        <f t="shared" si="26"/>
        <v>-29250</v>
      </c>
      <c r="P122" s="34">
        <f>P119+P120+P121</f>
        <v>548361.56999999983</v>
      </c>
      <c r="Q122" s="33">
        <f t="shared" ref="Q122:T122" si="27">Q20-Q118</f>
        <v>29120</v>
      </c>
      <c r="R122" s="32">
        <f t="shared" si="27"/>
        <v>6554</v>
      </c>
      <c r="S122" s="34">
        <f t="shared" si="27"/>
        <v>-300</v>
      </c>
      <c r="T122" s="33">
        <f t="shared" si="27"/>
        <v>-400</v>
      </c>
      <c r="U122" s="66">
        <f>U20-U114</f>
        <v>0</v>
      </c>
      <c r="V122" s="32">
        <f t="shared" ref="V122:Y122" si="28">V20-V118</f>
        <v>450</v>
      </c>
      <c r="W122" s="32">
        <f t="shared" si="28"/>
        <v>-40500</v>
      </c>
      <c r="X122" s="32">
        <f t="shared" si="28"/>
        <v>-1750</v>
      </c>
      <c r="Y122" s="32">
        <f t="shared" si="28"/>
        <v>-53800</v>
      </c>
      <c r="Z122" s="34">
        <f>Z20-Z114</f>
        <v>45000</v>
      </c>
      <c r="AA122" s="32">
        <f t="shared" ref="AA122:AQ122" si="29">AA20-AA118</f>
        <v>-11000</v>
      </c>
      <c r="AB122" s="32">
        <f t="shared" si="29"/>
        <v>-20500</v>
      </c>
      <c r="AC122" s="66">
        <f t="shared" si="29"/>
        <v>5500</v>
      </c>
      <c r="AD122" s="32">
        <f t="shared" si="29"/>
        <v>18715</v>
      </c>
      <c r="AE122" s="32">
        <f t="shared" si="29"/>
        <v>-4650</v>
      </c>
      <c r="AF122" s="32">
        <f t="shared" si="29"/>
        <v>-102300</v>
      </c>
      <c r="AG122" s="94">
        <f t="shared" si="29"/>
        <v>0</v>
      </c>
      <c r="AH122" s="32">
        <f t="shared" si="29"/>
        <v>-7200</v>
      </c>
      <c r="AI122" s="34">
        <f t="shared" si="29"/>
        <v>-242500</v>
      </c>
      <c r="AJ122" s="33">
        <f t="shared" si="29"/>
        <v>12713.75</v>
      </c>
      <c r="AK122" s="34">
        <f t="shared" si="29"/>
        <v>-6560</v>
      </c>
      <c r="AL122" s="33">
        <f t="shared" si="29"/>
        <v>-4850</v>
      </c>
      <c r="AM122" s="34">
        <f t="shared" si="29"/>
        <v>13940</v>
      </c>
      <c r="AN122" s="33">
        <f t="shared" si="29"/>
        <v>-59250</v>
      </c>
      <c r="AO122" s="34">
        <f t="shared" si="29"/>
        <v>11390</v>
      </c>
      <c r="AP122" s="33">
        <f t="shared" si="29"/>
        <v>-60000</v>
      </c>
      <c r="AQ122" s="32">
        <f t="shared" si="29"/>
        <v>76582</v>
      </c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</row>
    <row r="123" spans="1:62" ht="15.75" customHeight="1">
      <c r="AG123" s="25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</row>
    <row r="124" spans="1:62" ht="15.75" customHeight="1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95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</row>
    <row r="125" spans="1:62" ht="15.75" customHeight="1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</row>
    <row r="126" spans="1:62" ht="15.75" customHeight="1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</row>
    <row r="127" spans="1:62" ht="15.75" customHeight="1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</row>
    <row r="128" spans="1:62" ht="15.75" customHeight="1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</row>
    <row r="129" spans="3:62" ht="15.75" customHeight="1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</row>
    <row r="130" spans="3:62" ht="15.75" customHeight="1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</row>
    <row r="131" spans="3:62" ht="15.75" customHeight="1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</row>
    <row r="132" spans="3:62" ht="15.75" customHeight="1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</row>
    <row r="133" spans="3:62" ht="15.75" customHeight="1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</row>
    <row r="134" spans="3:62" ht="15.75" customHeight="1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</row>
    <row r="135" spans="3:62" ht="15.75" customHeight="1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</row>
    <row r="136" spans="3:62" ht="15.75" customHeight="1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</row>
    <row r="137" spans="3:62" ht="15.75" customHeight="1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</row>
    <row r="138" spans="3:62" ht="15.75" customHeight="1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</row>
    <row r="139" spans="3:62" ht="15.75" customHeight="1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</row>
    <row r="140" spans="3:62" ht="15.75" customHeight="1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</row>
    <row r="141" spans="3:62" ht="15.75" customHeight="1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</row>
    <row r="142" spans="3:62" ht="15.75" customHeight="1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</row>
    <row r="143" spans="3:62" ht="15.75" customHeight="1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</row>
    <row r="144" spans="3:62" ht="15.75" customHeight="1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</row>
    <row r="145" spans="3:62" ht="15.75" customHeight="1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</row>
    <row r="146" spans="3:62" ht="15.75" customHeight="1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</row>
    <row r="147" spans="3:62" ht="15.75" customHeight="1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</row>
    <row r="148" spans="3:62" ht="15.75" customHeight="1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</row>
    <row r="149" spans="3:62" ht="15.75" customHeight="1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</row>
    <row r="150" spans="3:62" ht="15.75" customHeight="1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</row>
    <row r="151" spans="3:62" ht="15.75" customHeight="1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</row>
    <row r="152" spans="3:62" ht="15.75" customHeight="1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</row>
    <row r="153" spans="3:62" ht="15.75" customHeight="1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</row>
    <row r="154" spans="3:62" ht="15.75" customHeight="1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</row>
    <row r="155" spans="3:62" ht="15.75" customHeight="1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</row>
    <row r="156" spans="3:62" ht="15.75" customHeight="1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</row>
    <row r="157" spans="3:62" ht="15.75" customHeight="1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</row>
    <row r="158" spans="3:62" ht="15.75" customHeight="1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</row>
    <row r="159" spans="3:62" ht="15.75" customHeight="1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</row>
    <row r="160" spans="3:62" ht="15.75" customHeight="1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</row>
    <row r="161" spans="3:62" ht="15.75" customHeight="1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</row>
    <row r="162" spans="3:62" ht="15.75" customHeight="1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</row>
    <row r="163" spans="3:62" ht="15.75" customHeight="1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</row>
    <row r="164" spans="3:62" ht="15.75" customHeight="1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</row>
    <row r="165" spans="3:62" ht="15.75" customHeight="1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</row>
    <row r="166" spans="3:62" ht="15.75" customHeight="1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</row>
    <row r="167" spans="3:62" ht="15.75" customHeight="1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</row>
    <row r="168" spans="3:62" ht="15.75" customHeight="1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</row>
    <row r="169" spans="3:62" ht="15.75" customHeight="1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</row>
    <row r="170" spans="3:62" ht="15.75" customHeight="1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</row>
    <row r="171" spans="3:62" ht="15.75" customHeight="1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</row>
    <row r="172" spans="3:62" ht="15.75" customHeight="1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</row>
    <row r="173" spans="3:62" ht="15.75" customHeight="1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</row>
    <row r="174" spans="3:62" ht="15.75" customHeight="1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</row>
    <row r="175" spans="3:62" ht="15.75" customHeight="1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</row>
    <row r="176" spans="3:62" ht="15.75" customHeight="1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</row>
    <row r="177" spans="3:62" ht="15.75" customHeight="1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</row>
    <row r="178" spans="3:62" ht="15.75" customHeight="1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</row>
    <row r="179" spans="3:62" ht="15.75" customHeight="1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</row>
    <row r="180" spans="3:62" ht="15.75" customHeight="1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</row>
    <row r="181" spans="3:62" ht="15.75" customHeight="1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</row>
    <row r="182" spans="3:62" ht="15.75" customHeight="1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</row>
    <row r="183" spans="3:62" ht="15.75" customHeight="1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</row>
    <row r="184" spans="3:62" ht="15.75" customHeight="1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</row>
    <row r="185" spans="3:62" ht="15.75" customHeight="1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</row>
    <row r="186" spans="3:62" ht="15.75" customHeight="1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</row>
    <row r="187" spans="3:62" ht="15.75" customHeight="1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</row>
    <row r="188" spans="3:62" ht="15.75" customHeight="1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</row>
    <row r="189" spans="3:62" ht="15.75" customHeight="1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</row>
    <row r="190" spans="3:62" ht="15.75" customHeight="1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</row>
    <row r="191" spans="3:62" ht="15.75" customHeight="1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</row>
    <row r="192" spans="3:62" ht="15.75" customHeight="1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</row>
    <row r="193" spans="3:62" ht="15.75" customHeight="1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</row>
    <row r="194" spans="3:62" ht="15.75" customHeight="1"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</row>
    <row r="195" spans="3:62" ht="15.75" customHeight="1"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</row>
    <row r="196" spans="3:62" ht="15.75" customHeight="1"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</row>
    <row r="197" spans="3:62" ht="15.75" customHeight="1"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</row>
    <row r="198" spans="3:62" ht="15.75" customHeight="1"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</row>
    <row r="199" spans="3:62" ht="15.75" customHeight="1"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</row>
    <row r="200" spans="3:62" ht="15.75" customHeight="1"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</row>
    <row r="201" spans="3:62" ht="15.75" customHeight="1"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</row>
    <row r="202" spans="3:62" ht="15.75" customHeight="1"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</row>
    <row r="203" spans="3:62" ht="15.75" customHeight="1"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</row>
    <row r="204" spans="3:62" ht="15.75" customHeight="1"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</row>
    <row r="205" spans="3:62" ht="15.75" customHeight="1"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</row>
    <row r="206" spans="3:62" ht="15.75" customHeight="1"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</row>
    <row r="207" spans="3:62" ht="15.75" customHeight="1"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</row>
    <row r="208" spans="3:62" ht="15.75" customHeight="1"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</row>
    <row r="209" spans="3:62" ht="15.75" customHeight="1"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</row>
    <row r="210" spans="3:62" ht="15.75" customHeight="1"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</row>
    <row r="211" spans="3:62" ht="15.75" customHeight="1"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</row>
    <row r="212" spans="3:62" ht="15.75" customHeight="1"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</row>
    <row r="213" spans="3:62" ht="15.75" customHeight="1"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</row>
    <row r="214" spans="3:62" ht="15.75" customHeight="1"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</row>
    <row r="215" spans="3:62" ht="15.75" customHeight="1"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</row>
    <row r="216" spans="3:62" ht="15.75" customHeight="1"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</row>
    <row r="217" spans="3:62" ht="15.75" customHeight="1"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</row>
    <row r="218" spans="3:62" ht="15.75" customHeight="1"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</row>
    <row r="219" spans="3:62" ht="15.75" customHeight="1"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</row>
    <row r="220" spans="3:62" ht="15.75" customHeight="1"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</row>
    <row r="221" spans="3:62" ht="15.75" customHeight="1"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</row>
    <row r="222" spans="3:62" ht="15.75" customHeight="1"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</row>
    <row r="223" spans="3:62" ht="15.75" customHeight="1"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</row>
    <row r="224" spans="3:62" ht="15.75" customHeight="1"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</row>
    <row r="225" spans="3:62" ht="15.75" customHeight="1"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</row>
    <row r="226" spans="3:62" ht="15.75" customHeight="1"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</row>
    <row r="227" spans="3:62" ht="15.75" customHeight="1"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</row>
    <row r="228" spans="3:62" ht="15.75" customHeight="1"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</row>
    <row r="229" spans="3:62" ht="15.75" customHeight="1"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</row>
    <row r="230" spans="3:62" ht="15.75" customHeight="1"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</row>
    <row r="231" spans="3:62" ht="15.75" customHeight="1"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</row>
    <row r="232" spans="3:62" ht="15.75" customHeight="1"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</row>
    <row r="233" spans="3:62" ht="15.75" customHeight="1"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</row>
    <row r="234" spans="3:62" ht="15.75" customHeight="1"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</row>
    <row r="235" spans="3:62" ht="15.75" customHeight="1"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</row>
    <row r="236" spans="3:62" ht="15.75" customHeight="1"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</row>
    <row r="237" spans="3:62" ht="15.75" customHeight="1"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</row>
    <row r="238" spans="3:62" ht="15.75" customHeight="1"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</row>
    <row r="239" spans="3:62" ht="15.75" customHeight="1"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</row>
    <row r="240" spans="3:62" ht="15.75" customHeight="1"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</row>
    <row r="241" spans="3:62" ht="15.75" customHeight="1"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</row>
    <row r="242" spans="3:62" ht="15.75" customHeight="1"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</row>
    <row r="243" spans="3:62" ht="15.75" customHeight="1"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</row>
    <row r="244" spans="3:62" ht="15.75" customHeight="1"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</row>
    <row r="245" spans="3:62" ht="15.75" customHeight="1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</row>
    <row r="246" spans="3:62" ht="15.75" customHeight="1"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</row>
    <row r="247" spans="3:62" ht="15.75" customHeight="1"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</row>
    <row r="248" spans="3:62" ht="15.75" customHeight="1"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</row>
    <row r="249" spans="3:62" ht="15.75" customHeight="1"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</row>
    <row r="250" spans="3:62" ht="15.75" customHeight="1"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</row>
    <row r="251" spans="3:62" ht="15.75" customHeight="1"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</row>
    <row r="252" spans="3:62" ht="15.75" customHeight="1"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</row>
    <row r="253" spans="3:62" ht="15.75" customHeight="1"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</row>
    <row r="254" spans="3:62" ht="15.75" customHeight="1"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</row>
    <row r="255" spans="3:62" ht="15.75" customHeight="1"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</row>
    <row r="256" spans="3:62" ht="15.75" customHeight="1"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</row>
    <row r="257" spans="3:62" ht="15.75" customHeight="1"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</row>
    <row r="258" spans="3:62" ht="15.75" customHeight="1"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</row>
    <row r="259" spans="3:62" ht="15.75" customHeight="1"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</row>
    <row r="260" spans="3:62" ht="15.75" customHeight="1"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</row>
    <row r="261" spans="3:62" ht="15.75" customHeight="1"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</row>
    <row r="262" spans="3:62" ht="15.75" customHeight="1"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</row>
    <row r="263" spans="3:62" ht="15.75" customHeight="1"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</row>
    <row r="264" spans="3:62" ht="15.75" customHeight="1"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</row>
    <row r="265" spans="3:62" ht="15.75" customHeight="1"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</row>
    <row r="266" spans="3:62" ht="15.75" customHeight="1"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</row>
    <row r="267" spans="3:62" ht="15.75" customHeight="1"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</row>
    <row r="268" spans="3:62" ht="15.75" customHeight="1"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</row>
    <row r="269" spans="3:62" ht="15.75" customHeight="1"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</row>
    <row r="270" spans="3:62" ht="15.75" customHeight="1"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</row>
    <row r="271" spans="3:62" ht="15.75" customHeight="1"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</row>
    <row r="272" spans="3:62" ht="15.75" customHeight="1"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</row>
    <row r="273" spans="3:62" ht="15.75" customHeight="1"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</row>
    <row r="274" spans="3:62" ht="15.75" customHeight="1"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</row>
    <row r="275" spans="3:62" ht="15.75" customHeight="1"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</row>
    <row r="276" spans="3:62" ht="15.75" customHeight="1"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</row>
    <row r="277" spans="3:62" ht="15.75" customHeight="1"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</row>
    <row r="278" spans="3:62" ht="15.75" customHeight="1"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</row>
    <row r="279" spans="3:62" ht="15.75" customHeight="1"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</row>
    <row r="280" spans="3:62" ht="15.75" customHeight="1"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</row>
    <row r="281" spans="3:62" ht="15.75" customHeight="1"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</row>
    <row r="282" spans="3:62" ht="15.75" customHeight="1"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</row>
    <row r="283" spans="3:62" ht="15.75" customHeight="1"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</row>
    <row r="284" spans="3:62" ht="15.75" customHeight="1"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</row>
    <row r="285" spans="3:62" ht="15.75" customHeight="1"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</row>
    <row r="286" spans="3:62" ht="15.75" customHeight="1"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</row>
    <row r="287" spans="3:62" ht="15.75" customHeight="1"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</row>
    <row r="288" spans="3:62" ht="15.75" customHeight="1"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</row>
    <row r="289" spans="3:62" ht="15.75" customHeight="1"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</row>
    <row r="290" spans="3:62" ht="15.75" customHeight="1"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</row>
    <row r="291" spans="3:62" ht="15.75" customHeight="1"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</row>
    <row r="292" spans="3:62" ht="15.75" customHeight="1"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</row>
    <row r="293" spans="3:62" ht="15.75" customHeight="1"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</row>
    <row r="294" spans="3:62" ht="15.75" customHeight="1"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</row>
    <row r="295" spans="3:62" ht="15.75" customHeight="1"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</row>
    <row r="296" spans="3:62" ht="15.75" customHeight="1"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</row>
    <row r="297" spans="3:62" ht="15.75" customHeight="1"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</row>
    <row r="298" spans="3:62" ht="15.75" customHeight="1"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</row>
    <row r="299" spans="3:62" ht="15.75" customHeight="1"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</row>
    <row r="300" spans="3:62" ht="15.75" customHeight="1"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</row>
    <row r="301" spans="3:62" ht="15.75" customHeight="1"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</row>
    <row r="302" spans="3:62" ht="15.75" customHeight="1"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</row>
    <row r="303" spans="3:62" ht="15.75" customHeight="1"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</row>
    <row r="304" spans="3:62" ht="15.75" customHeight="1"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</row>
    <row r="305" spans="3:62" ht="15.75" customHeight="1"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</row>
    <row r="306" spans="3:62" ht="15.75" customHeight="1"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</row>
    <row r="307" spans="3:62" ht="15.75" customHeight="1"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</row>
    <row r="308" spans="3:62" ht="15.75" customHeight="1"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</row>
    <row r="309" spans="3:62" ht="15.75" customHeight="1"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</row>
    <row r="310" spans="3:62" ht="15.75" customHeight="1"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</row>
    <row r="311" spans="3:62" ht="15.75" customHeight="1"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</row>
    <row r="312" spans="3:62" ht="15.75" customHeight="1"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</row>
    <row r="313" spans="3:62" ht="15.75" customHeight="1"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</row>
    <row r="314" spans="3:62" ht="15.75" customHeight="1"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</row>
    <row r="315" spans="3:62" ht="15.75" customHeight="1"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</row>
    <row r="316" spans="3:62" ht="15.75" customHeight="1"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</row>
    <row r="317" spans="3:62" ht="15.75" customHeight="1"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</row>
    <row r="318" spans="3:62" ht="15.75" customHeight="1"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</row>
    <row r="319" spans="3:62" ht="15.75" customHeight="1"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</row>
    <row r="320" spans="3:62" ht="15.75" customHeight="1"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</row>
    <row r="321" spans="3:62" ht="15.75" customHeight="1"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</row>
    <row r="322" spans="3:62" ht="15.75" customHeight="1"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</row>
    <row r="323" spans="3:62" ht="15.75" customHeight="1"/>
    <row r="324" spans="3:62" ht="15.75" customHeight="1"/>
    <row r="325" spans="3:62" ht="15.75" customHeight="1"/>
    <row r="326" spans="3:62" ht="15.75" customHeight="1"/>
    <row r="327" spans="3:62" ht="15.75" customHeight="1"/>
    <row r="328" spans="3:62" ht="15.75" customHeight="1"/>
    <row r="329" spans="3:62" ht="15.75" customHeight="1"/>
    <row r="330" spans="3:62" ht="15.75" customHeight="1"/>
    <row r="331" spans="3:62" ht="15.75" customHeight="1"/>
    <row r="332" spans="3:62" ht="15.75" customHeight="1"/>
    <row r="333" spans="3:62" ht="15.75" customHeight="1"/>
    <row r="334" spans="3:62" ht="15.75" customHeight="1"/>
    <row r="335" spans="3:62" ht="15.75" customHeight="1"/>
    <row r="336" spans="3:6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4.44140625" defaultRowHeight="15" customHeight="1"/>
  <cols>
    <col min="1" max="1" width="10.6640625" customWidth="1"/>
    <col min="2" max="2" width="45.33203125" customWidth="1"/>
    <col min="3" max="3" width="15.44140625" customWidth="1"/>
    <col min="4" max="4" width="15.88671875" customWidth="1"/>
    <col min="5" max="5" width="16.109375" customWidth="1"/>
    <col min="6" max="6" width="14.33203125" customWidth="1"/>
    <col min="7" max="7" width="15.33203125" customWidth="1"/>
    <col min="8" max="8" width="14.5546875" customWidth="1"/>
    <col min="9" max="9" width="15.5546875" customWidth="1"/>
    <col min="10" max="10" width="14.88671875" customWidth="1"/>
    <col min="11" max="11" width="15.5546875" customWidth="1"/>
    <col min="12" max="12" width="14.88671875" customWidth="1"/>
    <col min="13" max="13" width="15.5546875" customWidth="1"/>
    <col min="14" max="14" width="14.88671875" customWidth="1"/>
    <col min="15" max="28" width="10.6640625" customWidth="1"/>
  </cols>
  <sheetData>
    <row r="1" spans="1:20" ht="14.4">
      <c r="A1" s="225" t="s">
        <v>154</v>
      </c>
      <c r="B1" s="226"/>
      <c r="C1" s="96"/>
      <c r="D1" s="96"/>
    </row>
    <row r="2" spans="1:20" ht="15.6">
      <c r="A2" s="97" t="s">
        <v>155</v>
      </c>
      <c r="B2" s="98"/>
      <c r="C2" s="6" t="s">
        <v>156</v>
      </c>
      <c r="D2" s="6" t="s">
        <v>157</v>
      </c>
      <c r="E2" s="99" t="s">
        <v>0</v>
      </c>
      <c r="F2" s="100" t="s">
        <v>158</v>
      </c>
      <c r="G2" s="67" t="s">
        <v>159</v>
      </c>
      <c r="H2" s="101" t="s">
        <v>160</v>
      </c>
      <c r="I2" s="102" t="s">
        <v>161</v>
      </c>
      <c r="J2" s="102" t="s">
        <v>162</v>
      </c>
      <c r="K2" s="103" t="s">
        <v>163</v>
      </c>
      <c r="L2" s="104" t="s">
        <v>164</v>
      </c>
      <c r="M2" s="105" t="s">
        <v>165</v>
      </c>
      <c r="N2" s="106" t="s">
        <v>166</v>
      </c>
      <c r="O2" s="107" t="s">
        <v>167</v>
      </c>
      <c r="P2" s="107" t="s">
        <v>168</v>
      </c>
      <c r="Q2" s="107" t="s">
        <v>169</v>
      </c>
      <c r="R2" s="107" t="s">
        <v>170</v>
      </c>
      <c r="S2" s="108" t="s">
        <v>171</v>
      </c>
      <c r="T2" s="108" t="s">
        <v>172</v>
      </c>
    </row>
    <row r="3" spans="1:20" ht="14.4">
      <c r="A3" s="10">
        <v>3110</v>
      </c>
      <c r="B3" s="109" t="s">
        <v>41</v>
      </c>
      <c r="C3" s="17"/>
      <c r="D3" s="17">
        <v>700</v>
      </c>
      <c r="F3" s="110">
        <v>3023</v>
      </c>
      <c r="G3" s="111"/>
      <c r="H3" s="112"/>
      <c r="I3" s="113"/>
      <c r="J3" s="25"/>
      <c r="K3" s="114"/>
      <c r="L3" s="4">
        <v>296910</v>
      </c>
      <c r="M3" s="115"/>
      <c r="N3" s="116">
        <v>0</v>
      </c>
      <c r="O3" s="117">
        <v>1640</v>
      </c>
      <c r="P3" s="118"/>
      <c r="Q3" s="119">
        <v>150</v>
      </c>
      <c r="R3" s="119">
        <v>0</v>
      </c>
      <c r="S3" s="120">
        <v>-20287</v>
      </c>
      <c r="T3" s="119">
        <v>0</v>
      </c>
    </row>
    <row r="4" spans="1:20" ht="14.4">
      <c r="A4" s="10">
        <v>3120</v>
      </c>
      <c r="B4" s="109" t="s">
        <v>42</v>
      </c>
      <c r="C4" s="17"/>
      <c r="D4" s="5"/>
      <c r="E4" s="110"/>
      <c r="F4" s="121"/>
      <c r="G4" s="111"/>
      <c r="H4" s="112"/>
      <c r="I4" s="113"/>
      <c r="J4" s="25"/>
      <c r="K4" s="114"/>
      <c r="L4" s="4"/>
      <c r="M4" s="115"/>
      <c r="N4" s="116">
        <v>0</v>
      </c>
      <c r="O4" s="117"/>
      <c r="P4" s="118"/>
      <c r="Q4" s="118"/>
      <c r="R4" s="119">
        <v>0</v>
      </c>
      <c r="S4" s="122">
        <v>0</v>
      </c>
      <c r="T4" s="119">
        <v>20000</v>
      </c>
    </row>
    <row r="5" spans="1:20" ht="14.4">
      <c r="A5" s="10">
        <v>3400</v>
      </c>
      <c r="B5" s="109" t="s">
        <v>43</v>
      </c>
      <c r="C5" s="17">
        <v>2320000</v>
      </c>
      <c r="D5" s="5">
        <v>2149133</v>
      </c>
      <c r="E5" s="110">
        <v>2190000</v>
      </c>
      <c r="F5" s="121">
        <v>2380000</v>
      </c>
      <c r="G5" s="112">
        <v>2150000</v>
      </c>
      <c r="H5" s="25">
        <v>2100160</v>
      </c>
      <c r="I5" s="113">
        <v>2125000</v>
      </c>
      <c r="J5" s="25">
        <v>1200600</v>
      </c>
      <c r="K5" s="4">
        <v>1800000</v>
      </c>
      <c r="L5" s="4">
        <v>579810</v>
      </c>
      <c r="M5" s="123">
        <v>1575000</v>
      </c>
      <c r="N5" s="116">
        <v>1350000</v>
      </c>
      <c r="O5" s="117">
        <v>1020000</v>
      </c>
      <c r="P5" s="124">
        <v>1020000</v>
      </c>
      <c r="Q5" s="119">
        <v>800000</v>
      </c>
      <c r="R5" s="119">
        <v>800000</v>
      </c>
      <c r="S5" s="119">
        <v>320000</v>
      </c>
      <c r="T5" s="119">
        <v>320000</v>
      </c>
    </row>
    <row r="6" spans="1:20" ht="14.4">
      <c r="A6" s="10">
        <v>3440</v>
      </c>
      <c r="B6" s="109" t="s">
        <v>44</v>
      </c>
      <c r="C6" s="17">
        <v>600000</v>
      </c>
      <c r="D6" s="5">
        <v>671930</v>
      </c>
      <c r="E6" s="110">
        <v>500000</v>
      </c>
      <c r="F6" s="121">
        <v>544700</v>
      </c>
      <c r="G6" s="111">
        <v>400000</v>
      </c>
      <c r="H6" s="112">
        <v>393053</v>
      </c>
      <c r="I6" s="113">
        <v>500000</v>
      </c>
      <c r="J6" s="25">
        <v>650869</v>
      </c>
      <c r="K6" s="4">
        <v>480000</v>
      </c>
      <c r="L6" s="4">
        <v>479636</v>
      </c>
      <c r="M6" s="123">
        <v>580000</v>
      </c>
      <c r="N6" s="116">
        <v>490000</v>
      </c>
      <c r="O6" s="117">
        <v>577065</v>
      </c>
      <c r="P6" s="124">
        <v>435000</v>
      </c>
      <c r="Q6" s="119">
        <v>493612</v>
      </c>
      <c r="R6" s="119">
        <v>200000</v>
      </c>
      <c r="S6" s="122">
        <v>0</v>
      </c>
      <c r="T6" s="119">
        <v>50000</v>
      </c>
    </row>
    <row r="7" spans="1:20" ht="14.4">
      <c r="A7" s="10">
        <v>3450</v>
      </c>
      <c r="B7" s="109" t="s">
        <v>173</v>
      </c>
      <c r="C7" s="17">
        <v>600000</v>
      </c>
      <c r="D7" s="5">
        <v>597442</v>
      </c>
      <c r="E7" s="110">
        <v>146092.96</v>
      </c>
      <c r="F7" s="121">
        <v>431136</v>
      </c>
      <c r="G7" s="111">
        <v>103833.28</v>
      </c>
      <c r="H7" s="112"/>
      <c r="I7" s="113">
        <v>110271.56</v>
      </c>
      <c r="J7" s="25">
        <v>80575.570000000007</v>
      </c>
      <c r="K7" s="4"/>
      <c r="L7" s="4">
        <v>383182</v>
      </c>
      <c r="M7" s="123">
        <v>50000</v>
      </c>
      <c r="N7" s="125"/>
    </row>
    <row r="8" spans="1:20" ht="15.6">
      <c r="A8" s="10">
        <v>3480</v>
      </c>
      <c r="B8" s="109" t="s">
        <v>46</v>
      </c>
      <c r="C8" s="17">
        <v>-1204300</v>
      </c>
      <c r="D8" s="5">
        <v>-1629805</v>
      </c>
      <c r="E8" s="110">
        <v>-1604300</v>
      </c>
      <c r="F8" s="121">
        <v>-861965</v>
      </c>
      <c r="G8" s="111">
        <v>-1347100</v>
      </c>
      <c r="H8" s="112">
        <v>-1073562</v>
      </c>
      <c r="I8" s="113">
        <v>-1638340.87</v>
      </c>
      <c r="J8" s="25">
        <v>-1000250</v>
      </c>
      <c r="K8" s="126">
        <v>-1526980</v>
      </c>
      <c r="L8" s="127">
        <v>-238470</v>
      </c>
      <c r="M8" s="123">
        <v>-750000</v>
      </c>
      <c r="N8" s="116">
        <v>-950000</v>
      </c>
      <c r="O8" s="117">
        <v>-528925</v>
      </c>
      <c r="P8" s="124">
        <v>-530000</v>
      </c>
      <c r="Q8" s="120">
        <v>-397448</v>
      </c>
      <c r="R8" s="120">
        <v>-400000</v>
      </c>
      <c r="S8" s="120">
        <v>-379916</v>
      </c>
      <c r="T8" s="120">
        <v>-379916</v>
      </c>
    </row>
    <row r="9" spans="1:20" ht="14.4">
      <c r="A9" s="10">
        <v>3490</v>
      </c>
      <c r="B9" s="109" t="s">
        <v>47</v>
      </c>
      <c r="C9" s="17">
        <v>-800000</v>
      </c>
      <c r="D9" s="5">
        <v>5022</v>
      </c>
      <c r="E9" s="110">
        <v>80000</v>
      </c>
      <c r="F9" s="121">
        <v>277607</v>
      </c>
      <c r="G9" s="111"/>
      <c r="H9" s="112">
        <v>804328</v>
      </c>
      <c r="I9" s="113"/>
      <c r="J9" s="25"/>
      <c r="K9" s="4">
        <v>6000</v>
      </c>
      <c r="L9" s="4">
        <v>5846.85</v>
      </c>
      <c r="M9" s="123">
        <v>70000</v>
      </c>
      <c r="N9" s="116">
        <v>0</v>
      </c>
      <c r="O9" s="117">
        <v>3028.43</v>
      </c>
      <c r="P9" s="118"/>
      <c r="Q9" s="119">
        <v>359616.31</v>
      </c>
      <c r="R9" s="119">
        <v>0</v>
      </c>
      <c r="S9" s="119">
        <v>10765.15</v>
      </c>
      <c r="T9" s="120">
        <v>-100000</v>
      </c>
    </row>
    <row r="10" spans="1:20" ht="14.4">
      <c r="A10" s="10">
        <v>3610</v>
      </c>
      <c r="B10" s="109" t="s">
        <v>48</v>
      </c>
      <c r="C10" s="17"/>
      <c r="D10" s="5"/>
      <c r="E10" s="110"/>
      <c r="F10" s="121"/>
      <c r="G10" s="111"/>
      <c r="H10" s="112"/>
      <c r="I10" s="113"/>
      <c r="J10" s="25"/>
      <c r="K10" s="114"/>
      <c r="L10" s="4"/>
      <c r="M10" s="123">
        <v>0</v>
      </c>
      <c r="N10" s="116">
        <v>0</v>
      </c>
      <c r="O10" s="117"/>
      <c r="P10" s="118"/>
      <c r="Q10" s="118"/>
      <c r="R10" s="118"/>
      <c r="S10" s="118"/>
      <c r="T10" s="118"/>
    </row>
    <row r="11" spans="1:20" ht="14.4">
      <c r="A11" s="10">
        <v>3630</v>
      </c>
      <c r="B11" s="109" t="s">
        <v>49</v>
      </c>
      <c r="C11" s="17"/>
      <c r="D11" s="5"/>
      <c r="E11" s="110"/>
      <c r="F11" s="121"/>
      <c r="G11" s="111"/>
      <c r="H11" s="112"/>
      <c r="I11" s="113"/>
      <c r="J11" s="25"/>
      <c r="K11" s="114"/>
      <c r="L11" s="4"/>
      <c r="M11" s="128"/>
      <c r="N11" s="116">
        <v>0</v>
      </c>
      <c r="O11" s="117"/>
      <c r="P11" s="118"/>
      <c r="Q11" s="118"/>
      <c r="R11" s="118"/>
      <c r="S11" s="129"/>
      <c r="T11" s="118"/>
    </row>
    <row r="12" spans="1:20" ht="14.4">
      <c r="A12" s="10">
        <v>3900</v>
      </c>
      <c r="B12" s="109" t="s">
        <v>50</v>
      </c>
      <c r="C12" s="17"/>
      <c r="D12" s="5"/>
      <c r="E12" s="110"/>
      <c r="F12" s="121"/>
      <c r="G12" s="111"/>
      <c r="H12" s="112"/>
      <c r="I12" s="113"/>
      <c r="J12" s="25"/>
      <c r="K12" s="114"/>
      <c r="L12" s="4"/>
      <c r="M12" s="123">
        <v>50000</v>
      </c>
      <c r="N12" s="116">
        <v>0</v>
      </c>
      <c r="O12" s="117"/>
      <c r="P12" s="118"/>
      <c r="Q12" s="118"/>
      <c r="R12" s="119">
        <v>235000</v>
      </c>
      <c r="S12" s="122">
        <v>0</v>
      </c>
      <c r="T12" s="119">
        <v>230000</v>
      </c>
    </row>
    <row r="13" spans="1:20" ht="14.4">
      <c r="A13" s="10">
        <v>3910</v>
      </c>
      <c r="B13" s="109" t="s">
        <v>51</v>
      </c>
      <c r="C13" s="17">
        <v>600000</v>
      </c>
      <c r="D13" s="5">
        <v>618226</v>
      </c>
      <c r="E13" s="110">
        <v>550000</v>
      </c>
      <c r="F13" s="121">
        <v>605520</v>
      </c>
      <c r="G13" s="111">
        <v>500</v>
      </c>
      <c r="H13" s="112">
        <v>363820</v>
      </c>
      <c r="I13" s="113">
        <v>500</v>
      </c>
      <c r="J13" s="25">
        <v>491</v>
      </c>
      <c r="K13" s="4">
        <v>550000</v>
      </c>
      <c r="L13" s="4">
        <v>333.72</v>
      </c>
      <c r="M13" s="123">
        <v>550000</v>
      </c>
      <c r="N13" s="116">
        <v>505000</v>
      </c>
      <c r="O13" s="117">
        <v>514180</v>
      </c>
      <c r="P13" s="124">
        <v>450000</v>
      </c>
      <c r="Q13" s="119">
        <f>335652+127218</f>
        <v>462870</v>
      </c>
      <c r="R13" s="119">
        <v>340000</v>
      </c>
      <c r="S13" s="119">
        <v>172497.21</v>
      </c>
      <c r="T13" s="119">
        <v>375000</v>
      </c>
    </row>
    <row r="14" spans="1:20" ht="14.4">
      <c r="A14" s="10">
        <v>3920</v>
      </c>
      <c r="B14" s="109" t="s">
        <v>52</v>
      </c>
      <c r="C14" s="17"/>
      <c r="D14" s="5">
        <v>2085</v>
      </c>
      <c r="E14" s="110"/>
      <c r="F14" s="121">
        <v>1342</v>
      </c>
      <c r="G14" s="111">
        <v>500000</v>
      </c>
      <c r="H14" s="112">
        <v>3879</v>
      </c>
      <c r="I14" s="113">
        <v>400000</v>
      </c>
      <c r="J14" s="25">
        <v>446446</v>
      </c>
      <c r="K14" s="114"/>
      <c r="L14" s="4">
        <v>228710</v>
      </c>
      <c r="M14" s="128"/>
      <c r="N14" s="116">
        <v>0</v>
      </c>
      <c r="O14" s="117">
        <v>822</v>
      </c>
      <c r="P14" s="118"/>
      <c r="Q14" s="119"/>
      <c r="R14" s="119">
        <v>0</v>
      </c>
      <c r="S14" s="119">
        <v>56580.09</v>
      </c>
      <c r="T14" s="119">
        <v>0</v>
      </c>
    </row>
    <row r="15" spans="1:20" ht="14.4">
      <c r="A15" s="10">
        <v>3940</v>
      </c>
      <c r="B15" s="109" t="s">
        <v>53</v>
      </c>
      <c r="C15" s="17"/>
      <c r="D15" s="5">
        <v>1046</v>
      </c>
      <c r="E15" s="110"/>
      <c r="F15" s="121"/>
      <c r="G15" s="111"/>
      <c r="H15" s="112"/>
      <c r="I15" s="113"/>
      <c r="J15" s="25"/>
      <c r="K15" s="114"/>
      <c r="L15" s="4"/>
      <c r="M15" s="123"/>
      <c r="N15" s="116">
        <v>0</v>
      </c>
      <c r="O15" s="117"/>
      <c r="P15" s="118"/>
      <c r="Q15" s="118"/>
      <c r="R15" s="118"/>
      <c r="S15" s="118"/>
      <c r="T15" s="118"/>
    </row>
    <row r="16" spans="1:20" ht="14.4">
      <c r="A16" s="10">
        <v>3950</v>
      </c>
      <c r="B16" s="109" t="s">
        <v>54</v>
      </c>
      <c r="C16" s="17"/>
      <c r="D16" s="5"/>
      <c r="E16" s="110"/>
      <c r="F16" s="121"/>
      <c r="G16" s="111"/>
      <c r="H16" s="112"/>
      <c r="I16" s="113"/>
      <c r="J16" s="25"/>
      <c r="K16" s="114"/>
      <c r="L16" s="4"/>
      <c r="M16" s="123"/>
      <c r="N16" s="116">
        <v>0</v>
      </c>
      <c r="O16" s="117">
        <v>14953</v>
      </c>
      <c r="P16" s="118"/>
      <c r="Q16" s="118"/>
      <c r="R16" s="119">
        <v>0</v>
      </c>
      <c r="S16" s="120">
        <v>-30200</v>
      </c>
      <c r="T16" s="119">
        <v>0</v>
      </c>
    </row>
    <row r="17" spans="1:20" ht="14.4">
      <c r="A17" s="10">
        <v>3960</v>
      </c>
      <c r="B17" s="109" t="s">
        <v>55</v>
      </c>
      <c r="C17" s="17"/>
      <c r="D17" s="5">
        <v>4050</v>
      </c>
      <c r="E17" s="110"/>
      <c r="F17" s="121"/>
      <c r="G17" s="111"/>
      <c r="H17" s="112"/>
      <c r="I17" s="113"/>
      <c r="J17" s="25"/>
      <c r="K17" s="4">
        <v>75000</v>
      </c>
      <c r="L17" s="4">
        <v>74325.56</v>
      </c>
      <c r="M17" s="123"/>
      <c r="N17" s="116">
        <v>0</v>
      </c>
      <c r="O17" s="117"/>
      <c r="P17" s="118"/>
      <c r="Q17" s="118"/>
      <c r="R17" s="118"/>
      <c r="S17" s="118"/>
      <c r="T17" s="118"/>
    </row>
    <row r="18" spans="1:20" ht="14.4">
      <c r="A18" s="10">
        <v>3970</v>
      </c>
      <c r="B18" s="109" t="s">
        <v>56</v>
      </c>
      <c r="C18" s="17"/>
      <c r="D18" s="5"/>
      <c r="E18" s="110"/>
      <c r="F18" s="121">
        <v>31388</v>
      </c>
      <c r="G18" s="111"/>
      <c r="H18" s="112">
        <v>107700</v>
      </c>
      <c r="I18" s="113"/>
      <c r="J18" s="25"/>
      <c r="K18" s="114"/>
      <c r="L18" s="4"/>
      <c r="M18" s="123"/>
      <c r="N18" s="116">
        <v>0</v>
      </c>
      <c r="O18" s="117"/>
      <c r="P18" s="118"/>
      <c r="Q18" s="119">
        <v>3120</v>
      </c>
      <c r="R18" s="119">
        <v>0</v>
      </c>
      <c r="S18" s="122">
        <v>0</v>
      </c>
      <c r="T18" s="119">
        <v>0</v>
      </c>
    </row>
    <row r="19" spans="1:20" ht="14.4">
      <c r="A19" s="10">
        <v>3990</v>
      </c>
      <c r="B19" s="109" t="s">
        <v>57</v>
      </c>
      <c r="C19" s="17">
        <v>200000</v>
      </c>
      <c r="D19" s="5">
        <v>424919</v>
      </c>
      <c r="E19" s="110">
        <v>15000</v>
      </c>
      <c r="F19" s="121">
        <v>136712</v>
      </c>
      <c r="G19" s="111">
        <v>25000</v>
      </c>
      <c r="H19" s="112">
        <v>49042</v>
      </c>
      <c r="I19" s="113">
        <v>25000</v>
      </c>
      <c r="J19" s="25">
        <v>23106.41</v>
      </c>
      <c r="K19" s="114"/>
      <c r="L19" s="4">
        <v>28804.78</v>
      </c>
      <c r="M19" s="128">
        <v>-600000</v>
      </c>
      <c r="N19" s="116">
        <v>270000</v>
      </c>
      <c r="O19" s="117">
        <v>273821</v>
      </c>
      <c r="P19" s="118"/>
      <c r="Q19" s="119">
        <v>10246.1</v>
      </c>
      <c r="R19" s="119">
        <v>220000</v>
      </c>
      <c r="S19" s="119">
        <v>177114.16</v>
      </c>
      <c r="T19" s="119">
        <v>235000</v>
      </c>
    </row>
    <row r="20" spans="1:20" ht="14.4">
      <c r="A20" s="10">
        <v>3991</v>
      </c>
      <c r="B20" s="109" t="s">
        <v>58</v>
      </c>
      <c r="C20" s="17"/>
      <c r="D20" s="5"/>
      <c r="E20" s="110"/>
      <c r="F20" s="121">
        <v>16315</v>
      </c>
      <c r="G20" s="111"/>
      <c r="H20" s="112">
        <v>2186</v>
      </c>
      <c r="I20" s="113"/>
      <c r="J20" s="25"/>
      <c r="K20" s="114"/>
      <c r="L20" s="4"/>
      <c r="M20" s="123"/>
      <c r="N20" s="130">
        <v>0</v>
      </c>
      <c r="O20" s="131">
        <v>-3199</v>
      </c>
      <c r="P20" s="132"/>
      <c r="Q20" s="133"/>
      <c r="R20" s="133"/>
      <c r="S20" s="133"/>
      <c r="T20" s="133"/>
    </row>
    <row r="21" spans="1:20" ht="15.75" customHeight="1">
      <c r="A21" s="10">
        <v>3992</v>
      </c>
      <c r="B21" s="109" t="s">
        <v>174</v>
      </c>
      <c r="C21" s="17"/>
      <c r="D21" s="5"/>
      <c r="E21" s="134"/>
      <c r="F21" s="135"/>
      <c r="G21" s="111"/>
      <c r="H21" s="112"/>
      <c r="I21" s="113"/>
      <c r="J21" s="25">
        <v>63972.6</v>
      </c>
      <c r="K21" s="136"/>
      <c r="L21" s="136">
        <v>132665.96</v>
      </c>
    </row>
    <row r="22" spans="1:20" ht="15.75" customHeight="1">
      <c r="A22" s="137" t="s">
        <v>59</v>
      </c>
      <c r="B22" s="138"/>
      <c r="C22" s="139">
        <f t="shared" ref="C22:L22" si="0">SUM(C3:C21)</f>
        <v>2315700</v>
      </c>
      <c r="D22" s="140">
        <f t="shared" si="0"/>
        <v>2844748</v>
      </c>
      <c r="E22" s="141">
        <f t="shared" si="0"/>
        <v>1876792.96</v>
      </c>
      <c r="F22" s="141">
        <f t="shared" si="0"/>
        <v>3565778</v>
      </c>
      <c r="G22" s="142">
        <f t="shared" si="0"/>
        <v>1832233.2799999998</v>
      </c>
      <c r="H22" s="143">
        <f t="shared" si="0"/>
        <v>2750606</v>
      </c>
      <c r="I22" s="142">
        <f t="shared" si="0"/>
        <v>1522430.69</v>
      </c>
      <c r="J22" s="143">
        <f t="shared" si="0"/>
        <v>1465810.58</v>
      </c>
      <c r="K22" s="144">
        <f t="shared" si="0"/>
        <v>1384020</v>
      </c>
      <c r="L22" s="145">
        <f t="shared" si="0"/>
        <v>1971754.87</v>
      </c>
      <c r="M22" s="146">
        <f t="shared" ref="M22:O22" si="1">SUM(M3:M20)</f>
        <v>1525000</v>
      </c>
      <c r="N22" s="147">
        <f t="shared" si="1"/>
        <v>1665000</v>
      </c>
      <c r="O22" s="148">
        <f t="shared" si="1"/>
        <v>1873385.43</v>
      </c>
      <c r="P22" s="149">
        <f>SUM(P4:P19)</f>
        <v>1375000</v>
      </c>
      <c r="Q22" s="150">
        <f>SUM(Q3:Q19)</f>
        <v>1732166.4100000001</v>
      </c>
      <c r="R22" s="150">
        <f>SUM(R4:R19)</f>
        <v>1395000</v>
      </c>
      <c r="S22" s="150">
        <f>SUM(S3:S19)</f>
        <v>306553.61</v>
      </c>
      <c r="T22" s="150">
        <f>SUM(T4:T19)</f>
        <v>750084</v>
      </c>
    </row>
    <row r="23" spans="1:20" ht="15.75" customHeight="1">
      <c r="A23" s="10"/>
      <c r="B23" s="109"/>
      <c r="C23" s="17"/>
      <c r="D23" s="5"/>
      <c r="E23" s="121"/>
      <c r="F23" s="121"/>
      <c r="G23" s="111"/>
      <c r="H23" s="25"/>
      <c r="I23" s="25"/>
      <c r="J23" s="25"/>
      <c r="K23" s="12"/>
      <c r="L23" s="12"/>
      <c r="M23" s="128"/>
      <c r="N23" s="151"/>
      <c r="O23" s="152"/>
      <c r="P23" s="153"/>
      <c r="Q23" s="153"/>
      <c r="R23" s="153"/>
      <c r="S23" s="153"/>
      <c r="T23" s="153"/>
    </row>
    <row r="24" spans="1:20" ht="15.75" customHeight="1">
      <c r="A24" s="10" t="s">
        <v>60</v>
      </c>
      <c r="B24" s="109"/>
      <c r="C24" s="17"/>
      <c r="D24" s="5"/>
      <c r="E24" s="121"/>
      <c r="F24" s="121"/>
      <c r="G24" s="154"/>
      <c r="H24" s="84"/>
      <c r="I24" s="84"/>
      <c r="J24" s="84"/>
      <c r="K24" s="114"/>
      <c r="L24" s="4"/>
      <c r="M24" s="128"/>
      <c r="N24" s="116">
        <v>420000</v>
      </c>
      <c r="O24" s="117">
        <v>372087.55</v>
      </c>
      <c r="P24" s="124">
        <v>420000</v>
      </c>
      <c r="Q24" s="119">
        <f>362397.02+42913.14</f>
        <v>405310.16000000003</v>
      </c>
      <c r="R24" s="119">
        <v>405000</v>
      </c>
      <c r="S24" s="119">
        <v>362667.04</v>
      </c>
      <c r="T24" s="119">
        <v>390000</v>
      </c>
    </row>
    <row r="25" spans="1:20" ht="15.75" customHeight="1">
      <c r="A25" s="155">
        <v>5010</v>
      </c>
      <c r="B25" s="156" t="s">
        <v>61</v>
      </c>
      <c r="C25" s="46">
        <v>475893.3</v>
      </c>
      <c r="D25" s="157">
        <v>456189</v>
      </c>
      <c r="E25" s="158">
        <v>453231.38</v>
      </c>
      <c r="F25" s="159">
        <v>432407</v>
      </c>
      <c r="G25" s="112">
        <v>428168</v>
      </c>
      <c r="H25" s="25">
        <v>415776</v>
      </c>
      <c r="I25" s="112">
        <v>404800</v>
      </c>
      <c r="J25" s="25">
        <v>374840.25</v>
      </c>
      <c r="K25" s="4">
        <v>376247</v>
      </c>
      <c r="L25" s="160">
        <v>372371.6</v>
      </c>
      <c r="M25" s="128">
        <v>405625</v>
      </c>
      <c r="N25" s="116">
        <v>0</v>
      </c>
      <c r="O25" s="117">
        <v>1000</v>
      </c>
      <c r="P25" s="124">
        <v>0</v>
      </c>
      <c r="Q25" s="119">
        <v>2575</v>
      </c>
      <c r="R25" s="119">
        <v>0</v>
      </c>
      <c r="S25" s="122">
        <v>0</v>
      </c>
      <c r="T25" s="119">
        <v>0</v>
      </c>
    </row>
    <row r="26" spans="1:20" ht="15.75" customHeight="1">
      <c r="A26" s="10">
        <v>5011</v>
      </c>
      <c r="B26" s="109" t="s">
        <v>62</v>
      </c>
      <c r="C26" s="17"/>
      <c r="D26" s="5"/>
      <c r="E26" s="110"/>
      <c r="F26" s="121">
        <v>2000</v>
      </c>
      <c r="G26" s="112"/>
      <c r="H26" s="25">
        <v>1800</v>
      </c>
      <c r="I26" s="112"/>
      <c r="J26" s="25">
        <v>1200</v>
      </c>
      <c r="K26" s="114"/>
      <c r="L26" s="160">
        <v>1375</v>
      </c>
      <c r="M26" s="128"/>
      <c r="N26" s="116">
        <v>0</v>
      </c>
      <c r="O26" s="117">
        <v>44650.51</v>
      </c>
      <c r="P26" s="124"/>
      <c r="Q26" s="119"/>
      <c r="R26" s="119"/>
      <c r="S26" s="122"/>
      <c r="T26" s="119"/>
    </row>
    <row r="27" spans="1:20" ht="15.75" customHeight="1">
      <c r="A27" s="10">
        <v>5020</v>
      </c>
      <c r="B27" s="109" t="s">
        <v>63</v>
      </c>
      <c r="C27" s="17">
        <v>54743</v>
      </c>
      <c r="D27" s="5">
        <v>54743</v>
      </c>
      <c r="E27" s="110">
        <v>51889</v>
      </c>
      <c r="F27" s="121"/>
      <c r="G27" s="112">
        <v>48300</v>
      </c>
      <c r="H27" s="25"/>
      <c r="I27" s="112">
        <v>44980.83</v>
      </c>
      <c r="J27" s="25"/>
      <c r="K27" s="4">
        <v>45149.64</v>
      </c>
      <c r="L27" s="4"/>
      <c r="M27" s="128">
        <v>48675</v>
      </c>
      <c r="N27" s="116">
        <f>N24*0.102</f>
        <v>42840</v>
      </c>
      <c r="O27" s="117"/>
      <c r="P27" s="124">
        <f>P24*0.102</f>
        <v>42840</v>
      </c>
      <c r="Q27" s="118"/>
      <c r="R27" s="119">
        <f>R24*0.102</f>
        <v>41310</v>
      </c>
      <c r="S27" s="119">
        <v>43520.03</v>
      </c>
      <c r="T27" s="119">
        <f>T24*0.102</f>
        <v>39780</v>
      </c>
    </row>
    <row r="28" spans="1:20" ht="15.75" customHeight="1">
      <c r="A28" s="10">
        <v>5090</v>
      </c>
      <c r="B28" s="109" t="s">
        <v>64</v>
      </c>
      <c r="C28" s="17">
        <v>54054.7</v>
      </c>
      <c r="D28" s="5"/>
      <c r="E28" s="110">
        <v>51480.624000000003</v>
      </c>
      <c r="F28" s="121">
        <v>51889</v>
      </c>
      <c r="G28" s="112"/>
      <c r="H28" s="25">
        <v>49893</v>
      </c>
      <c r="I28" s="112"/>
      <c r="J28" s="25">
        <v>44980.83</v>
      </c>
      <c r="K28" s="114"/>
      <c r="L28" s="160">
        <v>44684.59</v>
      </c>
      <c r="M28" s="128"/>
      <c r="N28" s="125"/>
    </row>
    <row r="29" spans="1:20" ht="15.75" customHeight="1">
      <c r="A29" s="10">
        <v>5250</v>
      </c>
      <c r="B29" s="109" t="s">
        <v>65</v>
      </c>
      <c r="C29" s="17"/>
      <c r="D29" s="5"/>
      <c r="E29" s="110">
        <v>10094.24</v>
      </c>
      <c r="F29" s="121">
        <v>8970</v>
      </c>
      <c r="G29" s="112">
        <v>8000</v>
      </c>
      <c r="H29" s="25">
        <v>7659</v>
      </c>
      <c r="I29" s="112">
        <v>8000</v>
      </c>
      <c r="J29" s="25">
        <v>6148.34</v>
      </c>
      <c r="K29" s="4">
        <v>13000</v>
      </c>
      <c r="L29" s="160">
        <v>7657.5</v>
      </c>
      <c r="M29" s="128">
        <v>8000</v>
      </c>
      <c r="N29" s="116">
        <v>9000</v>
      </c>
      <c r="O29" s="117">
        <v>8866</v>
      </c>
      <c r="P29" s="124">
        <v>0</v>
      </c>
      <c r="Q29" s="119">
        <v>8760</v>
      </c>
      <c r="R29" s="119">
        <v>0</v>
      </c>
      <c r="S29" s="119">
        <v>14719</v>
      </c>
      <c r="T29" s="119">
        <v>0</v>
      </c>
    </row>
    <row r="30" spans="1:20" ht="15.75" customHeight="1">
      <c r="A30" s="10">
        <v>5270</v>
      </c>
      <c r="B30" s="109" t="s">
        <v>66</v>
      </c>
      <c r="C30" s="17">
        <v>4392</v>
      </c>
      <c r="D30" s="5">
        <v>4392</v>
      </c>
      <c r="E30" s="110">
        <v>4392</v>
      </c>
      <c r="F30" s="121">
        <v>4392</v>
      </c>
      <c r="G30" s="112">
        <v>4392</v>
      </c>
      <c r="H30" s="25">
        <v>4392</v>
      </c>
      <c r="I30" s="112">
        <v>4392</v>
      </c>
      <c r="J30" s="25">
        <v>4026</v>
      </c>
      <c r="K30" s="4">
        <v>5000</v>
      </c>
      <c r="L30" s="160">
        <v>4392</v>
      </c>
      <c r="M30" s="128">
        <v>5000</v>
      </c>
      <c r="N30" s="161">
        <v>4500</v>
      </c>
      <c r="O30" s="162">
        <v>4026</v>
      </c>
      <c r="P30" s="124">
        <v>0</v>
      </c>
      <c r="Q30" s="119">
        <v>4392</v>
      </c>
      <c r="R30" s="119">
        <v>0</v>
      </c>
      <c r="S30" s="119">
        <v>4392</v>
      </c>
      <c r="T30" s="119">
        <v>0</v>
      </c>
    </row>
    <row r="31" spans="1:20" ht="15.75" customHeight="1">
      <c r="A31" s="10">
        <v>5290</v>
      </c>
      <c r="B31" s="109" t="s">
        <v>67</v>
      </c>
      <c r="C31" s="17">
        <v>-4392</v>
      </c>
      <c r="D31" s="5">
        <v>-4392</v>
      </c>
      <c r="E31" s="110">
        <v>-14486.24</v>
      </c>
      <c r="F31" s="121">
        <v>-13362</v>
      </c>
      <c r="G31" s="112">
        <v>-12392</v>
      </c>
      <c r="H31" s="25">
        <v>-12051</v>
      </c>
      <c r="I31" s="112">
        <v>-12392</v>
      </c>
      <c r="J31" s="25">
        <v>-10174.34</v>
      </c>
      <c r="K31" s="4">
        <v>-13000</v>
      </c>
      <c r="L31" s="160">
        <v>-12049.5</v>
      </c>
      <c r="M31" s="128"/>
      <c r="N31" s="161">
        <v>0</v>
      </c>
      <c r="O31" s="162">
        <v>-12892</v>
      </c>
      <c r="P31" s="124">
        <v>0</v>
      </c>
      <c r="Q31" s="118"/>
      <c r="R31" s="119">
        <v>0</v>
      </c>
      <c r="S31" s="120">
        <v>-14719</v>
      </c>
      <c r="T31" s="119">
        <v>0</v>
      </c>
    </row>
    <row r="32" spans="1:20" ht="15.75" customHeight="1">
      <c r="A32" s="10">
        <v>5310</v>
      </c>
      <c r="B32" s="109" t="s">
        <v>68</v>
      </c>
      <c r="C32" s="17"/>
      <c r="D32" s="5"/>
      <c r="E32" s="110"/>
      <c r="F32" s="121"/>
      <c r="G32" s="112"/>
      <c r="H32" s="25"/>
      <c r="I32" s="112"/>
      <c r="J32" s="25"/>
      <c r="K32" s="114"/>
      <c r="L32" s="160">
        <v>32.299999999999997</v>
      </c>
      <c r="M32" s="128"/>
      <c r="N32" s="161"/>
      <c r="O32" s="162">
        <v>-79.2</v>
      </c>
      <c r="P32" s="124"/>
      <c r="Q32" s="118"/>
      <c r="R32" s="119"/>
      <c r="S32" s="120"/>
      <c r="T32" s="119"/>
    </row>
    <row r="33" spans="1:20" ht="15.75" customHeight="1">
      <c r="A33" s="10">
        <v>5330</v>
      </c>
      <c r="B33" s="109" t="s">
        <v>69</v>
      </c>
      <c r="C33" s="17"/>
      <c r="D33" s="5"/>
      <c r="E33" s="110"/>
      <c r="F33" s="121"/>
      <c r="G33" s="112"/>
      <c r="H33" s="25"/>
      <c r="I33" s="112"/>
      <c r="J33" s="25"/>
      <c r="K33" s="114"/>
      <c r="L33" s="4"/>
      <c r="M33" s="128"/>
      <c r="N33" s="161">
        <v>0</v>
      </c>
      <c r="O33" s="163"/>
      <c r="P33" s="124">
        <v>0</v>
      </c>
      <c r="Q33" s="118"/>
      <c r="R33" s="119">
        <v>0</v>
      </c>
      <c r="S33" s="119">
        <v>2000</v>
      </c>
      <c r="T33" s="119">
        <v>0</v>
      </c>
    </row>
    <row r="34" spans="1:20" ht="15.75" customHeight="1">
      <c r="A34" s="10">
        <v>5350</v>
      </c>
      <c r="B34" s="109" t="s">
        <v>70</v>
      </c>
      <c r="C34" s="17"/>
      <c r="D34" s="5"/>
      <c r="E34" s="110"/>
      <c r="F34" s="121"/>
      <c r="G34" s="112"/>
      <c r="H34" s="25"/>
      <c r="I34" s="112"/>
      <c r="J34" s="25"/>
      <c r="K34" s="114"/>
      <c r="L34" s="4"/>
      <c r="M34" s="128"/>
      <c r="N34" s="161">
        <v>0</v>
      </c>
      <c r="O34" s="162">
        <v>-7298</v>
      </c>
      <c r="P34" s="124">
        <v>0</v>
      </c>
      <c r="Q34" s="118"/>
      <c r="R34" s="119">
        <v>0</v>
      </c>
      <c r="S34" s="119">
        <v>0</v>
      </c>
      <c r="T34" s="119">
        <v>0</v>
      </c>
    </row>
    <row r="35" spans="1:20" ht="15.75" customHeight="1">
      <c r="A35" s="10">
        <v>5400</v>
      </c>
      <c r="B35" s="109" t="s">
        <v>71</v>
      </c>
      <c r="C35" s="17">
        <v>74722.67</v>
      </c>
      <c r="D35" s="5">
        <v>66224</v>
      </c>
      <c r="E35" s="110">
        <v>63905.62</v>
      </c>
      <c r="F35" s="121">
        <v>62853</v>
      </c>
      <c r="G35" s="112">
        <v>60371.688000000002</v>
      </c>
      <c r="H35" s="25">
        <v>60577</v>
      </c>
      <c r="I35" s="112">
        <v>57076.800000000003</v>
      </c>
      <c r="J35" s="25">
        <v>50648.31</v>
      </c>
      <c r="K35" s="4">
        <v>52674.58</v>
      </c>
      <c r="L35" s="160">
        <v>54401.86</v>
      </c>
      <c r="M35" s="128">
        <v>57193</v>
      </c>
      <c r="N35" s="116">
        <f>N24*0.141</f>
        <v>59219.999999999993</v>
      </c>
      <c r="O35" s="117">
        <v>57969.39</v>
      </c>
      <c r="P35" s="124">
        <f>P24*0.141</f>
        <v>59219.999999999993</v>
      </c>
      <c r="Q35" s="119">
        <v>53202.6</v>
      </c>
      <c r="R35" s="119">
        <f>R24*0.141</f>
        <v>57104.999999999993</v>
      </c>
      <c r="S35" s="119">
        <v>52495.199999999997</v>
      </c>
      <c r="T35" s="119">
        <f>T24*0.141</f>
        <v>54989.999999999993</v>
      </c>
    </row>
    <row r="36" spans="1:20" ht="15.75" customHeight="1">
      <c r="A36" s="10">
        <v>5411</v>
      </c>
      <c r="B36" s="109" t="s">
        <v>72</v>
      </c>
      <c r="C36" s="17">
        <v>7718.76</v>
      </c>
      <c r="D36" s="5">
        <v>7719</v>
      </c>
      <c r="E36" s="110">
        <v>7316.34</v>
      </c>
      <c r="F36" s="121">
        <v>7316</v>
      </c>
      <c r="G36" s="112">
        <v>6810.3</v>
      </c>
      <c r="H36" s="25">
        <v>7035</v>
      </c>
      <c r="I36" s="112">
        <v>6342.3</v>
      </c>
      <c r="J36" s="25">
        <v>6342.3</v>
      </c>
      <c r="K36" s="4">
        <v>6320.95</v>
      </c>
      <c r="L36" s="160">
        <v>6300.53</v>
      </c>
      <c r="M36" s="128">
        <v>6863</v>
      </c>
      <c r="N36" s="116">
        <f>ROUND(N27*0.141,0)</f>
        <v>6040</v>
      </c>
      <c r="O36" s="117">
        <v>2869.51</v>
      </c>
      <c r="P36" s="124">
        <f>ROUND(P27*0.141,0)</f>
        <v>6040</v>
      </c>
      <c r="Q36" s="119">
        <v>6131.76</v>
      </c>
      <c r="R36" s="119">
        <f>ROUND(R27*0.141,0)</f>
        <v>5825</v>
      </c>
      <c r="S36" s="119">
        <v>6136.34</v>
      </c>
      <c r="T36" s="119">
        <f>ROUND(T27*0.141,0)</f>
        <v>5609</v>
      </c>
    </row>
    <row r="37" spans="1:20" ht="15.75" customHeight="1">
      <c r="A37" s="10">
        <v>5953</v>
      </c>
      <c r="B37" s="109" t="s">
        <v>175</v>
      </c>
      <c r="C37" s="17">
        <v>-9500</v>
      </c>
      <c r="D37" s="5">
        <v>-9092</v>
      </c>
      <c r="E37" s="110"/>
      <c r="F37" s="121"/>
      <c r="G37" s="112"/>
      <c r="H37" s="25"/>
      <c r="I37" s="112"/>
      <c r="J37" s="25"/>
      <c r="K37" s="114"/>
      <c r="L37" s="4"/>
      <c r="M37" s="128">
        <v>1000</v>
      </c>
      <c r="N37" s="116">
        <v>2000</v>
      </c>
      <c r="O37" s="117"/>
      <c r="P37" s="124">
        <v>2000</v>
      </c>
      <c r="Q37" s="118"/>
      <c r="R37" s="119">
        <v>0</v>
      </c>
      <c r="S37" s="119">
        <v>0</v>
      </c>
      <c r="T37" s="119">
        <v>1500</v>
      </c>
    </row>
    <row r="38" spans="1:20" ht="15.75" customHeight="1">
      <c r="A38" s="10">
        <v>5900</v>
      </c>
      <c r="B38" s="109" t="s">
        <v>74</v>
      </c>
      <c r="C38" s="17"/>
      <c r="D38" s="5"/>
      <c r="E38" s="110"/>
      <c r="F38" s="121"/>
      <c r="G38" s="112"/>
      <c r="H38" s="25"/>
      <c r="I38" s="112">
        <v>1000</v>
      </c>
      <c r="J38" s="25">
        <v>1797.2</v>
      </c>
      <c r="K38" s="4">
        <v>1000</v>
      </c>
      <c r="L38" s="4"/>
      <c r="M38" s="128">
        <v>1000</v>
      </c>
      <c r="N38" s="116">
        <v>0</v>
      </c>
      <c r="O38" s="117"/>
      <c r="P38" s="124">
        <v>0</v>
      </c>
      <c r="Q38" s="118"/>
      <c r="R38" s="119">
        <v>0</v>
      </c>
      <c r="S38" s="120">
        <v>-8944</v>
      </c>
      <c r="T38" s="119">
        <v>0</v>
      </c>
    </row>
    <row r="39" spans="1:20" ht="15.75" customHeight="1">
      <c r="A39" s="10">
        <v>5910</v>
      </c>
      <c r="B39" s="109" t="s">
        <v>75</v>
      </c>
      <c r="C39" s="17"/>
      <c r="D39" s="5"/>
      <c r="E39" s="110"/>
      <c r="F39" s="121"/>
      <c r="G39" s="112"/>
      <c r="H39" s="25"/>
      <c r="I39" s="112"/>
      <c r="J39" s="25"/>
      <c r="K39" s="114"/>
      <c r="L39" s="160">
        <v>267</v>
      </c>
      <c r="M39" s="128">
        <v>1000</v>
      </c>
      <c r="N39" s="116">
        <v>1000</v>
      </c>
      <c r="O39" s="117"/>
      <c r="P39" s="124">
        <v>1000</v>
      </c>
      <c r="Q39" s="118"/>
      <c r="R39" s="119">
        <v>1000</v>
      </c>
      <c r="S39" s="119">
        <v>0</v>
      </c>
      <c r="T39" s="119">
        <v>1000</v>
      </c>
    </row>
    <row r="40" spans="1:20" ht="15.75" customHeight="1">
      <c r="A40" s="10">
        <v>5945</v>
      </c>
      <c r="B40" s="109" t="s">
        <v>76</v>
      </c>
      <c r="C40" s="17">
        <v>9500</v>
      </c>
      <c r="D40" s="5">
        <v>9092</v>
      </c>
      <c r="E40" s="110">
        <v>10094.24</v>
      </c>
      <c r="F40" s="121">
        <v>8970</v>
      </c>
      <c r="G40" s="112">
        <v>7860</v>
      </c>
      <c r="H40" s="25">
        <v>8315</v>
      </c>
      <c r="I40" s="112">
        <v>7002.84</v>
      </c>
      <c r="J40" s="25">
        <v>6148.34</v>
      </c>
      <c r="K40" s="4">
        <v>6000</v>
      </c>
      <c r="L40" s="160">
        <v>6084.97</v>
      </c>
      <c r="M40" s="128">
        <v>8000</v>
      </c>
      <c r="N40" s="116">
        <v>10000</v>
      </c>
      <c r="O40" s="117">
        <v>8360.5300000000007</v>
      </c>
      <c r="P40" s="124">
        <v>10000</v>
      </c>
      <c r="Q40" s="119">
        <v>8208</v>
      </c>
      <c r="R40" s="119">
        <v>12000</v>
      </c>
      <c r="S40" s="119">
        <v>14719</v>
      </c>
      <c r="T40" s="119">
        <v>12000</v>
      </c>
    </row>
    <row r="41" spans="1:20" ht="15.75" customHeight="1">
      <c r="A41" s="10">
        <v>5990</v>
      </c>
      <c r="B41" s="109" t="s">
        <v>77</v>
      </c>
      <c r="C41" s="17">
        <v>10100</v>
      </c>
      <c r="D41" s="5">
        <v>9942</v>
      </c>
      <c r="E41" s="134"/>
      <c r="F41" s="135">
        <v>1437</v>
      </c>
      <c r="G41" s="112"/>
      <c r="H41" s="25">
        <v>1159</v>
      </c>
      <c r="I41" s="164"/>
      <c r="J41" s="25"/>
      <c r="K41" s="114"/>
      <c r="L41" s="160">
        <v>5770.7</v>
      </c>
      <c r="M41" s="128"/>
      <c r="N41" s="130">
        <v>5000</v>
      </c>
      <c r="O41" s="131"/>
      <c r="P41" s="165">
        <v>5000</v>
      </c>
      <c r="Q41" s="133">
        <v>38.35</v>
      </c>
      <c r="R41" s="133">
        <v>0</v>
      </c>
      <c r="S41" s="133">
        <v>11026.55</v>
      </c>
      <c r="T41" s="133">
        <v>0</v>
      </c>
    </row>
    <row r="42" spans="1:20" ht="15.75" customHeight="1">
      <c r="A42" s="137" t="s">
        <v>78</v>
      </c>
      <c r="B42" s="138"/>
      <c r="C42" s="139">
        <f t="shared" ref="C42:J42" si="2">SUM(C25:C41)</f>
        <v>677232.43</v>
      </c>
      <c r="D42" s="140">
        <f t="shared" si="2"/>
        <v>594817</v>
      </c>
      <c r="E42" s="134">
        <f t="shared" si="2"/>
        <v>637917.20399999991</v>
      </c>
      <c r="F42" s="135">
        <f t="shared" si="2"/>
        <v>566872</v>
      </c>
      <c r="G42" s="142">
        <f t="shared" si="2"/>
        <v>551509.98800000001</v>
      </c>
      <c r="H42" s="143">
        <f t="shared" si="2"/>
        <v>544555</v>
      </c>
      <c r="I42" s="142">
        <f t="shared" si="2"/>
        <v>521202.77</v>
      </c>
      <c r="J42" s="143">
        <f t="shared" si="2"/>
        <v>485957.23000000004</v>
      </c>
      <c r="K42" s="166">
        <f>SUM(K23:K41)</f>
        <v>492392.17000000004</v>
      </c>
      <c r="L42" s="167">
        <f t="shared" ref="L42:M42" si="3">SUM(L25:L41)</f>
        <v>491288.54999999993</v>
      </c>
      <c r="M42" s="146">
        <f t="shared" si="3"/>
        <v>542356</v>
      </c>
      <c r="N42" s="168">
        <f t="shared" ref="N42:T42" si="4">SUM(N24:N41)</f>
        <v>559600</v>
      </c>
      <c r="O42" s="169">
        <f t="shared" si="4"/>
        <v>479560.29000000004</v>
      </c>
      <c r="P42" s="170">
        <f t="shared" si="4"/>
        <v>546100</v>
      </c>
      <c r="Q42" s="171">
        <f t="shared" si="4"/>
        <v>488617.87</v>
      </c>
      <c r="R42" s="171">
        <f t="shared" si="4"/>
        <v>522240</v>
      </c>
      <c r="S42" s="171">
        <f t="shared" si="4"/>
        <v>488012.16</v>
      </c>
      <c r="T42" s="171">
        <f t="shared" si="4"/>
        <v>504879</v>
      </c>
    </row>
    <row r="43" spans="1:20" ht="15.75" customHeight="1">
      <c r="A43" s="10"/>
      <c r="B43" s="109"/>
      <c r="C43" s="17"/>
      <c r="D43" s="5"/>
      <c r="E43" s="121"/>
      <c r="F43" s="121"/>
      <c r="G43" s="111"/>
      <c r="H43" s="25"/>
      <c r="I43" s="25"/>
      <c r="J43" s="25"/>
      <c r="K43" s="172"/>
      <c r="L43" s="12"/>
      <c r="N43" s="151"/>
      <c r="O43" s="152"/>
      <c r="P43" s="153"/>
      <c r="Q43" s="153"/>
      <c r="R43" s="153"/>
      <c r="S43" s="153"/>
      <c r="T43" s="153"/>
    </row>
    <row r="44" spans="1:20" ht="15.75" customHeight="1">
      <c r="A44" s="173" t="s">
        <v>79</v>
      </c>
      <c r="B44" s="174"/>
      <c r="C44" s="17"/>
      <c r="D44" s="5"/>
      <c r="E44" s="175"/>
      <c r="F44" s="175"/>
      <c r="G44" s="154"/>
      <c r="H44" s="84"/>
      <c r="I44" s="84"/>
      <c r="J44" s="84"/>
      <c r="K44" s="172"/>
      <c r="L44" s="16"/>
      <c r="N44" s="125"/>
    </row>
    <row r="45" spans="1:20" ht="15.75" customHeight="1">
      <c r="A45" s="122">
        <v>6000</v>
      </c>
      <c r="B45" s="176" t="s">
        <v>80</v>
      </c>
      <c r="C45" s="46"/>
      <c r="D45" s="157"/>
      <c r="E45" s="177"/>
      <c r="F45" s="178"/>
      <c r="G45" s="112"/>
      <c r="H45" s="25"/>
      <c r="I45" s="112"/>
      <c r="J45" s="25"/>
      <c r="K45" s="172"/>
      <c r="L45" s="16"/>
      <c r="M45" s="117">
        <v>0</v>
      </c>
      <c r="N45" s="116">
        <v>0</v>
      </c>
      <c r="O45" s="117"/>
      <c r="P45" s="118"/>
      <c r="Q45" s="119">
        <v>0</v>
      </c>
      <c r="R45" s="119">
        <v>0</v>
      </c>
      <c r="S45" s="119">
        <v>0</v>
      </c>
      <c r="T45" s="119">
        <v>0</v>
      </c>
    </row>
    <row r="46" spans="1:20" ht="15.75" customHeight="1">
      <c r="A46" s="122">
        <v>6010</v>
      </c>
      <c r="B46" s="176" t="s">
        <v>81</v>
      </c>
      <c r="C46" s="17"/>
      <c r="D46" s="5"/>
      <c r="E46" s="179"/>
      <c r="F46" s="180"/>
      <c r="G46" s="112"/>
      <c r="H46" s="25"/>
      <c r="I46" s="112"/>
      <c r="J46" s="25"/>
      <c r="K46" s="172"/>
      <c r="L46" s="16"/>
      <c r="M46" s="117">
        <v>0</v>
      </c>
      <c r="N46" s="116">
        <v>0</v>
      </c>
      <c r="O46" s="117"/>
      <c r="P46" s="124">
        <v>0</v>
      </c>
      <c r="Q46" s="119">
        <v>19929.8</v>
      </c>
      <c r="R46" s="119">
        <v>75000</v>
      </c>
      <c r="S46" s="119">
        <v>128621.58</v>
      </c>
      <c r="T46" s="119">
        <v>75000</v>
      </c>
    </row>
    <row r="47" spans="1:20" ht="15.75" customHeight="1">
      <c r="A47" s="122">
        <v>6015</v>
      </c>
      <c r="B47" s="176" t="s">
        <v>176</v>
      </c>
      <c r="C47" s="17"/>
      <c r="D47" s="5"/>
      <c r="E47" s="179"/>
      <c r="F47" s="180"/>
      <c r="G47" s="112"/>
      <c r="H47" s="25"/>
      <c r="I47" s="112"/>
      <c r="J47" s="25">
        <v>23282.17</v>
      </c>
      <c r="K47" s="172"/>
      <c r="L47" s="16"/>
      <c r="M47" s="117">
        <v>0</v>
      </c>
      <c r="N47" s="116">
        <v>0</v>
      </c>
      <c r="O47" s="117">
        <v>6901</v>
      </c>
      <c r="P47" s="124"/>
      <c r="Q47" s="119"/>
      <c r="R47" s="119"/>
      <c r="S47" s="119"/>
      <c r="T47" s="119"/>
    </row>
    <row r="48" spans="1:20" ht="15.75" customHeight="1">
      <c r="A48" s="181" t="s">
        <v>83</v>
      </c>
      <c r="B48" s="182"/>
      <c r="C48" s="139">
        <f t="shared" ref="C48:D48" si="5">SUM(C45:C47)</f>
        <v>0</v>
      </c>
      <c r="D48" s="140">
        <f t="shared" si="5"/>
        <v>0</v>
      </c>
      <c r="E48" s="183"/>
      <c r="F48" s="184"/>
      <c r="G48" s="185">
        <f t="shared" ref="G48:J48" si="6">SUM(G45:G47)</f>
        <v>0</v>
      </c>
      <c r="H48" s="142">
        <f t="shared" si="6"/>
        <v>0</v>
      </c>
      <c r="I48" s="186">
        <f t="shared" si="6"/>
        <v>0</v>
      </c>
      <c r="J48" s="186">
        <f t="shared" si="6"/>
        <v>23282.17</v>
      </c>
      <c r="K48" s="187"/>
      <c r="L48" s="16"/>
      <c r="M48" s="188">
        <f t="shared" ref="M48:O48" si="7">SUM(M45:M47)</f>
        <v>0</v>
      </c>
      <c r="N48" s="189">
        <f t="shared" si="7"/>
        <v>0</v>
      </c>
      <c r="O48" s="190">
        <f t="shared" si="7"/>
        <v>6901</v>
      </c>
      <c r="P48" s="149">
        <f t="shared" ref="P48:Q48" si="8">SUM(P45:P46)</f>
        <v>0</v>
      </c>
      <c r="Q48" s="150">
        <f t="shared" si="8"/>
        <v>19929.8</v>
      </c>
      <c r="R48" s="150">
        <f>R46</f>
        <v>75000</v>
      </c>
      <c r="S48" s="150">
        <f>SUM(S45:S46)</f>
        <v>128621.58</v>
      </c>
      <c r="T48" s="150">
        <f>T46</f>
        <v>75000</v>
      </c>
    </row>
    <row r="49" spans="1:20" ht="15.75" customHeight="1">
      <c r="C49" s="17"/>
      <c r="D49" s="5"/>
      <c r="E49" s="25"/>
      <c r="F49" s="25"/>
      <c r="G49" s="111"/>
      <c r="H49" s="25"/>
      <c r="I49" s="25"/>
      <c r="J49" s="25"/>
      <c r="K49" s="172"/>
      <c r="L49" s="16"/>
      <c r="N49" s="191"/>
      <c r="O49" s="192"/>
      <c r="P49" s="118"/>
      <c r="Q49" s="118"/>
      <c r="R49" s="118"/>
      <c r="S49" s="118"/>
      <c r="T49" s="118"/>
    </row>
    <row r="50" spans="1:20" ht="15.75" customHeight="1">
      <c r="A50" s="193" t="s">
        <v>84</v>
      </c>
      <c r="B50" s="109"/>
      <c r="C50" s="17"/>
      <c r="D50" s="5"/>
      <c r="E50" s="121"/>
      <c r="F50" s="121"/>
      <c r="G50" s="111"/>
      <c r="H50" s="25"/>
      <c r="I50" s="25"/>
      <c r="J50" s="25"/>
      <c r="K50" s="172"/>
      <c r="L50" s="16"/>
      <c r="N50" s="125"/>
    </row>
    <row r="51" spans="1:20" ht="15.75" customHeight="1">
      <c r="A51" s="10">
        <v>4110</v>
      </c>
      <c r="B51" s="109" t="s">
        <v>85</v>
      </c>
      <c r="C51" s="46"/>
      <c r="D51" s="157"/>
      <c r="E51" s="158"/>
      <c r="F51" s="159"/>
      <c r="G51" s="194"/>
      <c r="H51" s="195"/>
      <c r="I51" s="194"/>
      <c r="J51" s="195"/>
      <c r="K51" s="114"/>
      <c r="L51" s="4"/>
      <c r="N51" s="116">
        <v>0</v>
      </c>
      <c r="O51" s="117"/>
      <c r="P51" s="118"/>
      <c r="Q51" s="118"/>
      <c r="R51" s="119">
        <v>0</v>
      </c>
      <c r="S51" s="119">
        <v>2762</v>
      </c>
      <c r="T51" s="119">
        <v>0</v>
      </c>
    </row>
    <row r="52" spans="1:20" ht="15.75" customHeight="1">
      <c r="A52" s="10">
        <v>4120</v>
      </c>
      <c r="B52" s="109" t="s">
        <v>86</v>
      </c>
      <c r="C52" s="17"/>
      <c r="D52" s="5">
        <v>472</v>
      </c>
      <c r="E52" s="110"/>
      <c r="F52" s="121"/>
      <c r="G52" s="112">
        <v>10000</v>
      </c>
      <c r="H52" s="25">
        <v>57399</v>
      </c>
      <c r="I52" s="112">
        <v>10000</v>
      </c>
      <c r="J52" s="25">
        <v>5029.8999999999996</v>
      </c>
      <c r="K52" s="4">
        <v>10000</v>
      </c>
      <c r="L52" s="160">
        <v>16997</v>
      </c>
      <c r="M52" s="128">
        <v>10000</v>
      </c>
      <c r="N52" s="116">
        <v>8000</v>
      </c>
      <c r="O52" s="117">
        <v>7872</v>
      </c>
      <c r="P52" s="118"/>
      <c r="Q52" s="118"/>
      <c r="R52" s="119">
        <v>4500</v>
      </c>
      <c r="S52" s="119">
        <v>0</v>
      </c>
      <c r="T52" s="119">
        <v>0</v>
      </c>
    </row>
    <row r="53" spans="1:20" ht="15.75" customHeight="1">
      <c r="A53" s="10">
        <v>4150</v>
      </c>
      <c r="B53" s="109" t="s">
        <v>87</v>
      </c>
      <c r="C53" s="17"/>
      <c r="D53" s="5"/>
      <c r="E53" s="110"/>
      <c r="F53" s="121">
        <v>500</v>
      </c>
      <c r="G53" s="112"/>
      <c r="H53" s="25"/>
      <c r="I53" s="112"/>
      <c r="J53" s="25"/>
      <c r="K53" s="114"/>
      <c r="L53" s="160"/>
      <c r="M53" s="128"/>
      <c r="N53" s="125"/>
    </row>
    <row r="54" spans="1:20" ht="15.75" customHeight="1">
      <c r="A54" s="10">
        <v>4200</v>
      </c>
      <c r="B54" s="109" t="s">
        <v>88</v>
      </c>
      <c r="C54" s="17">
        <v>4000</v>
      </c>
      <c r="D54" s="5">
        <v>3950</v>
      </c>
      <c r="E54" s="110">
        <v>4000</v>
      </c>
      <c r="F54" s="121">
        <v>4000</v>
      </c>
      <c r="G54" s="112">
        <v>30000</v>
      </c>
      <c r="H54" s="25">
        <v>6000</v>
      </c>
      <c r="I54" s="112">
        <v>30000</v>
      </c>
      <c r="J54" s="25">
        <v>31500</v>
      </c>
      <c r="K54" s="4">
        <v>8000</v>
      </c>
      <c r="L54" s="160">
        <v>8050</v>
      </c>
      <c r="M54" s="128">
        <v>2000</v>
      </c>
      <c r="N54" s="116">
        <v>2400</v>
      </c>
      <c r="O54" s="117">
        <v>2400</v>
      </c>
      <c r="P54" s="118"/>
      <c r="Q54" s="119">
        <v>2400</v>
      </c>
      <c r="R54" s="119">
        <v>3500</v>
      </c>
      <c r="S54" s="119">
        <v>0</v>
      </c>
      <c r="T54" s="119">
        <v>3500</v>
      </c>
    </row>
    <row r="55" spans="1:20" ht="15.75" customHeight="1">
      <c r="A55" s="10">
        <v>4300</v>
      </c>
      <c r="B55" s="109" t="s">
        <v>89</v>
      </c>
      <c r="C55" s="17">
        <v>6000</v>
      </c>
      <c r="D55" s="5">
        <v>5975</v>
      </c>
      <c r="E55" s="110"/>
      <c r="F55" s="121"/>
      <c r="G55" s="112">
        <v>5000</v>
      </c>
      <c r="H55" s="25"/>
      <c r="I55" s="112">
        <v>5000</v>
      </c>
      <c r="J55" s="25"/>
      <c r="K55" s="4">
        <v>5000</v>
      </c>
      <c r="L55" s="196">
        <v>4753.8</v>
      </c>
      <c r="M55" s="128">
        <v>5000</v>
      </c>
      <c r="N55" s="116">
        <v>4000</v>
      </c>
      <c r="O55" s="117"/>
      <c r="P55" s="124">
        <v>4000</v>
      </c>
      <c r="Q55" s="118"/>
      <c r="R55" s="119">
        <v>0</v>
      </c>
      <c r="S55" s="119">
        <v>1000</v>
      </c>
      <c r="T55" s="119">
        <v>0</v>
      </c>
    </row>
    <row r="56" spans="1:20" ht="15.75" customHeight="1">
      <c r="A56" s="10">
        <v>4350</v>
      </c>
      <c r="B56" s="109" t="s">
        <v>90</v>
      </c>
      <c r="C56" s="17"/>
      <c r="D56" s="5"/>
      <c r="E56" s="110"/>
      <c r="F56" s="121"/>
      <c r="G56" s="112"/>
      <c r="H56" s="25"/>
      <c r="I56" s="112"/>
      <c r="J56" s="25"/>
      <c r="K56" s="114"/>
      <c r="L56" s="4"/>
      <c r="M56" s="128"/>
      <c r="N56" s="125"/>
    </row>
    <row r="57" spans="1:20" ht="15.75" customHeight="1">
      <c r="A57" s="10">
        <v>4500</v>
      </c>
      <c r="B57" s="109" t="s">
        <v>91</v>
      </c>
      <c r="C57" s="17">
        <v>1500</v>
      </c>
      <c r="D57" s="5">
        <v>1500</v>
      </c>
      <c r="E57" s="110">
        <v>1500</v>
      </c>
      <c r="F57" s="121">
        <v>21500</v>
      </c>
      <c r="G57" s="112"/>
      <c r="H57" s="25"/>
      <c r="I57" s="112"/>
      <c r="J57" s="25"/>
      <c r="K57" s="114"/>
      <c r="L57" s="4"/>
      <c r="M57" s="128"/>
      <c r="N57" s="116">
        <v>5000</v>
      </c>
      <c r="O57" s="117"/>
      <c r="P57" s="124">
        <v>5000</v>
      </c>
      <c r="Q57" s="118"/>
      <c r="R57" s="119">
        <v>5000</v>
      </c>
      <c r="S57" s="119">
        <v>1000</v>
      </c>
      <c r="T57" s="119">
        <v>5000</v>
      </c>
    </row>
    <row r="58" spans="1:20" ht="15.75" customHeight="1">
      <c r="A58" s="10">
        <v>4510</v>
      </c>
      <c r="B58" s="109" t="s">
        <v>92</v>
      </c>
      <c r="C58" s="17">
        <v>15000</v>
      </c>
      <c r="D58" s="5">
        <v>3696</v>
      </c>
      <c r="E58" s="110">
        <v>15000</v>
      </c>
      <c r="F58" s="121">
        <v>15647</v>
      </c>
      <c r="G58" s="112">
        <v>10000</v>
      </c>
      <c r="H58" s="25">
        <v>2418</v>
      </c>
      <c r="I58" s="112">
        <v>10000</v>
      </c>
      <c r="J58" s="25">
        <v>9275.08</v>
      </c>
      <c r="K58" s="4">
        <v>10000</v>
      </c>
      <c r="L58" s="160">
        <v>10885.77</v>
      </c>
      <c r="M58" s="128">
        <v>15000</v>
      </c>
      <c r="N58" s="125"/>
      <c r="O58" s="117">
        <v>571</v>
      </c>
      <c r="P58" s="118"/>
      <c r="Q58" s="118"/>
      <c r="R58" s="119">
        <v>0</v>
      </c>
      <c r="S58" s="119">
        <v>180</v>
      </c>
      <c r="T58" s="119">
        <v>0</v>
      </c>
    </row>
    <row r="59" spans="1:20" ht="15.75" customHeight="1">
      <c r="A59" s="10">
        <v>4590</v>
      </c>
      <c r="B59" s="109" t="s">
        <v>93</v>
      </c>
      <c r="C59" s="17"/>
      <c r="D59" s="5"/>
      <c r="E59" s="110"/>
      <c r="F59" s="121"/>
      <c r="G59" s="112"/>
      <c r="H59" s="25"/>
      <c r="I59" s="112"/>
      <c r="J59" s="25"/>
      <c r="K59" s="114"/>
      <c r="L59" s="4"/>
      <c r="M59" s="128"/>
      <c r="N59" s="116">
        <v>0</v>
      </c>
      <c r="O59" s="117"/>
      <c r="P59" s="118"/>
      <c r="Q59" s="118"/>
      <c r="R59" s="119">
        <v>0</v>
      </c>
      <c r="S59" s="119">
        <v>70269.5</v>
      </c>
      <c r="T59" s="119">
        <v>0</v>
      </c>
    </row>
    <row r="60" spans="1:20" ht="15.75" customHeight="1">
      <c r="A60" s="10">
        <v>4700</v>
      </c>
      <c r="B60" s="109" t="s">
        <v>94</v>
      </c>
      <c r="C60" s="17"/>
      <c r="D60" s="5">
        <v>19660</v>
      </c>
      <c r="E60" s="110"/>
      <c r="F60" s="121"/>
      <c r="G60" s="112"/>
      <c r="H60" s="25"/>
      <c r="I60" s="112"/>
      <c r="J60" s="25"/>
      <c r="K60" s="4">
        <v>30000</v>
      </c>
      <c r="L60" s="160">
        <v>29266</v>
      </c>
      <c r="M60" s="128">
        <v>50000</v>
      </c>
      <c r="N60" s="125"/>
    </row>
    <row r="61" spans="1:20" ht="15.75" customHeight="1">
      <c r="A61" s="10">
        <v>4800</v>
      </c>
      <c r="B61" s="109" t="s">
        <v>95</v>
      </c>
      <c r="C61" s="17"/>
      <c r="D61" s="5">
        <v>7281</v>
      </c>
      <c r="E61" s="110"/>
      <c r="F61" s="121">
        <v>24765</v>
      </c>
      <c r="G61" s="112">
        <v>100000</v>
      </c>
      <c r="H61" s="25"/>
      <c r="I61" s="112">
        <v>100000</v>
      </c>
      <c r="J61" s="25">
        <v>9246</v>
      </c>
      <c r="K61" s="4">
        <v>100000</v>
      </c>
      <c r="L61" s="160">
        <v>100238</v>
      </c>
      <c r="M61" s="128">
        <v>50000</v>
      </c>
      <c r="N61" s="116">
        <v>0</v>
      </c>
      <c r="O61" s="117">
        <v>9792.0400000000009</v>
      </c>
      <c r="P61" s="118"/>
      <c r="Q61" s="119">
        <v>229604.45</v>
      </c>
      <c r="R61" s="119">
        <v>10000</v>
      </c>
      <c r="S61" s="119">
        <v>3600</v>
      </c>
      <c r="T61" s="119">
        <v>5000</v>
      </c>
    </row>
    <row r="62" spans="1:20" ht="15.75" customHeight="1">
      <c r="A62" s="10">
        <v>4990</v>
      </c>
      <c r="B62" s="109" t="s">
        <v>97</v>
      </c>
      <c r="C62" s="17">
        <v>65000</v>
      </c>
      <c r="D62" s="5">
        <v>42244</v>
      </c>
      <c r="E62" s="110">
        <v>65000</v>
      </c>
      <c r="F62" s="121">
        <v>282156</v>
      </c>
      <c r="G62" s="112">
        <v>30000</v>
      </c>
      <c r="H62" s="25">
        <v>21730</v>
      </c>
      <c r="I62" s="112">
        <v>30000</v>
      </c>
      <c r="J62" s="25">
        <v>358.59</v>
      </c>
      <c r="K62" s="4">
        <v>30000</v>
      </c>
      <c r="L62" s="160">
        <v>24420.02</v>
      </c>
      <c r="M62" s="128">
        <v>50000</v>
      </c>
      <c r="N62" s="116">
        <v>10000</v>
      </c>
      <c r="O62" s="117">
        <v>9559</v>
      </c>
      <c r="P62" s="124">
        <v>10000</v>
      </c>
      <c r="Q62" s="119">
        <v>11467.28</v>
      </c>
      <c r="R62" s="119">
        <v>10000</v>
      </c>
      <c r="S62" s="119">
        <v>714.58</v>
      </c>
      <c r="T62" s="119">
        <v>20000</v>
      </c>
    </row>
    <row r="63" spans="1:20" ht="15.75" customHeight="1">
      <c r="A63" s="10">
        <v>6010</v>
      </c>
      <c r="B63" s="109" t="s">
        <v>81</v>
      </c>
      <c r="C63" s="17"/>
      <c r="D63" s="5"/>
      <c r="E63" s="110"/>
      <c r="F63" s="121"/>
      <c r="G63" s="112"/>
      <c r="H63" s="25"/>
      <c r="I63" s="112"/>
      <c r="J63" s="25"/>
      <c r="K63" s="114"/>
      <c r="L63" s="4"/>
      <c r="M63" s="128"/>
      <c r="N63" s="116">
        <v>0</v>
      </c>
    </row>
    <row r="64" spans="1:20" ht="15.75" customHeight="1">
      <c r="A64" s="10">
        <v>6015</v>
      </c>
      <c r="B64" s="109" t="s">
        <v>82</v>
      </c>
      <c r="C64" s="17"/>
      <c r="D64" s="5"/>
      <c r="E64" s="110"/>
      <c r="F64" s="121"/>
      <c r="G64" s="112"/>
      <c r="H64" s="25"/>
      <c r="I64" s="112">
        <v>23282.17</v>
      </c>
      <c r="J64" s="25"/>
      <c r="K64" s="4">
        <v>20703</v>
      </c>
      <c r="L64" s="160">
        <v>20703</v>
      </c>
      <c r="M64" s="128">
        <v>20000</v>
      </c>
      <c r="N64" s="125"/>
    </row>
    <row r="65" spans="1:20" ht="15.75" customHeight="1">
      <c r="A65" s="10">
        <v>6100</v>
      </c>
      <c r="B65" s="109" t="s">
        <v>98</v>
      </c>
      <c r="C65" s="17"/>
      <c r="D65" s="5"/>
      <c r="E65" s="110"/>
      <c r="F65" s="121"/>
      <c r="G65" s="112"/>
      <c r="H65" s="25"/>
      <c r="I65" s="112"/>
      <c r="J65" s="25"/>
      <c r="K65" s="114"/>
      <c r="L65" s="4"/>
      <c r="M65" s="128"/>
      <c r="N65" s="116">
        <v>0</v>
      </c>
      <c r="O65" s="117"/>
      <c r="P65" s="118"/>
      <c r="Q65" s="118"/>
      <c r="R65" s="118"/>
      <c r="S65" s="118"/>
      <c r="T65" s="118"/>
    </row>
    <row r="66" spans="1:20" ht="15.75" customHeight="1">
      <c r="A66" s="10">
        <v>6110</v>
      </c>
      <c r="B66" s="109" t="s">
        <v>99</v>
      </c>
      <c r="C66" s="17"/>
      <c r="D66" s="5"/>
      <c r="E66" s="110"/>
      <c r="F66" s="121"/>
      <c r="G66" s="112"/>
      <c r="H66" s="25"/>
      <c r="I66" s="112"/>
      <c r="J66" s="25"/>
      <c r="K66" s="114"/>
      <c r="L66" s="4"/>
      <c r="M66" s="128"/>
      <c r="N66" s="116">
        <v>2000</v>
      </c>
      <c r="O66" s="117"/>
      <c r="P66" s="124">
        <v>2000</v>
      </c>
      <c r="Q66" s="119">
        <v>122.88</v>
      </c>
      <c r="R66" s="119">
        <v>1000</v>
      </c>
      <c r="S66" s="119">
        <v>0</v>
      </c>
      <c r="T66" s="119">
        <v>1000</v>
      </c>
    </row>
    <row r="67" spans="1:20" ht="15.75" customHeight="1">
      <c r="A67" s="10">
        <v>6300</v>
      </c>
      <c r="B67" s="109" t="s">
        <v>100</v>
      </c>
      <c r="C67" s="17">
        <v>50000</v>
      </c>
      <c r="D67" s="5">
        <v>51303</v>
      </c>
      <c r="E67" s="110">
        <v>45000</v>
      </c>
      <c r="F67" s="121">
        <v>43768</v>
      </c>
      <c r="G67" s="112">
        <v>39000</v>
      </c>
      <c r="H67" s="25">
        <v>39000</v>
      </c>
      <c r="I67" s="112">
        <v>38763</v>
      </c>
      <c r="J67" s="25">
        <v>38763</v>
      </c>
      <c r="K67" s="4">
        <v>60000</v>
      </c>
      <c r="L67" s="160">
        <v>24666.639999999999</v>
      </c>
      <c r="M67" s="128">
        <v>60000</v>
      </c>
      <c r="N67" s="116">
        <v>0</v>
      </c>
      <c r="O67" s="117"/>
      <c r="P67" s="124">
        <v>70000</v>
      </c>
      <c r="Q67" s="119">
        <v>10625</v>
      </c>
      <c r="R67" s="119">
        <v>50000</v>
      </c>
      <c r="S67" s="119">
        <v>0</v>
      </c>
      <c r="T67" s="119">
        <v>0</v>
      </c>
    </row>
    <row r="68" spans="1:20" ht="15.75" customHeight="1">
      <c r="A68" s="10">
        <v>6320</v>
      </c>
      <c r="B68" s="109" t="s">
        <v>101</v>
      </c>
      <c r="C68" s="17"/>
      <c r="D68" s="5"/>
      <c r="E68" s="110"/>
      <c r="F68" s="121"/>
      <c r="G68" s="112"/>
      <c r="H68" s="25"/>
      <c r="I68" s="112"/>
      <c r="J68" s="25"/>
      <c r="K68" s="114"/>
      <c r="L68" s="160">
        <v>534</v>
      </c>
      <c r="M68" s="128"/>
      <c r="N68" s="116">
        <v>0</v>
      </c>
      <c r="O68" s="117"/>
      <c r="P68" s="118"/>
      <c r="Q68" s="119">
        <v>1996.25</v>
      </c>
      <c r="R68" s="119">
        <v>0</v>
      </c>
      <c r="S68" s="119">
        <v>0</v>
      </c>
      <c r="T68" s="119">
        <v>0</v>
      </c>
    </row>
    <row r="69" spans="1:20" ht="15.75" customHeight="1">
      <c r="A69" s="10">
        <v>6340</v>
      </c>
      <c r="B69" s="109" t="s">
        <v>102</v>
      </c>
      <c r="C69" s="17"/>
      <c r="D69" s="5"/>
      <c r="E69" s="110"/>
      <c r="F69" s="121"/>
      <c r="G69" s="112"/>
      <c r="H69" s="25"/>
      <c r="I69" s="112"/>
      <c r="J69" s="25"/>
      <c r="K69" s="114"/>
      <c r="L69" s="4"/>
      <c r="M69" s="128"/>
      <c r="N69" s="116">
        <v>0</v>
      </c>
      <c r="O69" s="117">
        <v>5406.84</v>
      </c>
      <c r="P69" s="118"/>
      <c r="Q69" s="118"/>
      <c r="R69" s="118"/>
      <c r="S69" s="118"/>
      <c r="T69" s="118"/>
    </row>
    <row r="70" spans="1:20" ht="15.75" customHeight="1">
      <c r="A70" s="10">
        <v>6360</v>
      </c>
      <c r="B70" s="109" t="s">
        <v>103</v>
      </c>
      <c r="C70" s="17"/>
      <c r="D70" s="5"/>
      <c r="E70" s="110"/>
      <c r="F70" s="121"/>
      <c r="G70" s="112"/>
      <c r="H70" s="25"/>
      <c r="I70" s="112"/>
      <c r="J70" s="25">
        <v>1958.14</v>
      </c>
      <c r="K70" s="114"/>
      <c r="L70" s="160">
        <v>2693.75</v>
      </c>
      <c r="M70" s="128"/>
      <c r="N70" s="125"/>
    </row>
    <row r="71" spans="1:20" ht="15.75" customHeight="1">
      <c r="A71" s="10">
        <v>6390</v>
      </c>
      <c r="B71" s="109" t="s">
        <v>104</v>
      </c>
      <c r="C71" s="17"/>
      <c r="D71" s="5"/>
      <c r="E71" s="110"/>
      <c r="F71" s="121"/>
      <c r="G71" s="112"/>
      <c r="H71" s="25"/>
      <c r="I71" s="112"/>
      <c r="J71" s="25"/>
      <c r="K71" s="114"/>
      <c r="L71" s="160">
        <v>1185</v>
      </c>
      <c r="M71" s="128"/>
      <c r="N71" s="116">
        <v>0</v>
      </c>
      <c r="O71" s="117"/>
      <c r="P71" s="118"/>
      <c r="Q71" s="119">
        <v>2435</v>
      </c>
      <c r="R71" s="119">
        <v>0</v>
      </c>
      <c r="S71" s="119">
        <v>0</v>
      </c>
      <c r="T71" s="119">
        <v>0</v>
      </c>
    </row>
    <row r="72" spans="1:20" ht="15.75" customHeight="1">
      <c r="A72" s="10">
        <v>6420</v>
      </c>
      <c r="B72" s="109" t="s">
        <v>105</v>
      </c>
      <c r="C72" s="17">
        <v>75000</v>
      </c>
      <c r="D72" s="5">
        <v>72246</v>
      </c>
      <c r="E72" s="110"/>
      <c r="F72" s="121"/>
      <c r="G72" s="112"/>
      <c r="H72" s="25"/>
      <c r="I72" s="112"/>
      <c r="J72" s="25"/>
      <c r="K72" s="114"/>
      <c r="L72" s="4"/>
      <c r="M72" s="128"/>
      <c r="N72" s="116">
        <v>0</v>
      </c>
      <c r="O72" s="117"/>
      <c r="P72" s="118"/>
      <c r="Q72" s="118"/>
      <c r="R72" s="119">
        <v>2000</v>
      </c>
      <c r="S72" s="119">
        <v>0</v>
      </c>
      <c r="T72" s="119">
        <v>0</v>
      </c>
    </row>
    <row r="73" spans="1:20" ht="15.75" customHeight="1">
      <c r="A73" s="10">
        <v>6440</v>
      </c>
      <c r="B73" s="109" t="s">
        <v>106</v>
      </c>
      <c r="C73" s="17">
        <v>10000</v>
      </c>
      <c r="D73" s="5">
        <v>9504</v>
      </c>
      <c r="E73" s="110"/>
      <c r="F73" s="121"/>
      <c r="G73" s="112"/>
      <c r="H73" s="25">
        <v>518</v>
      </c>
      <c r="I73" s="112"/>
      <c r="J73" s="25"/>
      <c r="K73" s="114"/>
      <c r="L73" s="4"/>
      <c r="M73" s="128"/>
      <c r="N73" s="116">
        <v>5000</v>
      </c>
      <c r="O73" s="117"/>
      <c r="P73" s="124">
        <v>5000</v>
      </c>
      <c r="Q73" s="118"/>
      <c r="R73" s="118"/>
      <c r="S73" s="118"/>
      <c r="T73" s="118"/>
    </row>
    <row r="74" spans="1:20" ht="15.75" customHeight="1">
      <c r="A74" s="10">
        <v>6490</v>
      </c>
      <c r="B74" s="109" t="s">
        <v>107</v>
      </c>
      <c r="C74" s="17">
        <v>1370</v>
      </c>
      <c r="D74" s="5">
        <v>1370</v>
      </c>
      <c r="E74" s="110"/>
      <c r="F74" s="121">
        <v>1315</v>
      </c>
      <c r="G74" s="112"/>
      <c r="H74" s="25">
        <v>1275</v>
      </c>
      <c r="I74" s="112"/>
      <c r="J74" s="25">
        <v>1240</v>
      </c>
      <c r="K74" s="114"/>
      <c r="L74" s="4"/>
      <c r="M74" s="128"/>
      <c r="N74" s="116">
        <v>0</v>
      </c>
      <c r="O74" s="117">
        <v>1100</v>
      </c>
      <c r="P74" s="124"/>
      <c r="Q74" s="118"/>
      <c r="R74" s="118"/>
      <c r="S74" s="118"/>
      <c r="T74" s="118"/>
    </row>
    <row r="75" spans="1:20" ht="15.75" customHeight="1">
      <c r="A75" s="10">
        <v>6540</v>
      </c>
      <c r="B75" s="109" t="s">
        <v>108</v>
      </c>
      <c r="C75" s="17">
        <v>20000</v>
      </c>
      <c r="D75" s="5"/>
      <c r="E75" s="110"/>
      <c r="F75" s="121"/>
      <c r="G75" s="112">
        <v>20000</v>
      </c>
      <c r="H75" s="25">
        <v>-1622</v>
      </c>
      <c r="I75" s="112">
        <v>15000</v>
      </c>
      <c r="J75" s="25">
        <v>1622</v>
      </c>
      <c r="K75" s="4">
        <v>10000</v>
      </c>
      <c r="L75" s="160">
        <v>12093</v>
      </c>
      <c r="M75" s="128">
        <v>10000</v>
      </c>
      <c r="N75" s="116">
        <v>5000</v>
      </c>
      <c r="O75" s="117">
        <v>13880.73</v>
      </c>
      <c r="P75" s="124">
        <v>5000</v>
      </c>
      <c r="Q75" s="119">
        <v>0</v>
      </c>
      <c r="R75" s="119">
        <v>7000</v>
      </c>
      <c r="S75" s="119">
        <v>699</v>
      </c>
      <c r="T75" s="119">
        <v>0</v>
      </c>
    </row>
    <row r="76" spans="1:20" ht="15.75" customHeight="1">
      <c r="A76" s="10">
        <v>6550</v>
      </c>
      <c r="B76" s="109" t="s">
        <v>109</v>
      </c>
      <c r="C76" s="17"/>
      <c r="D76" s="5"/>
      <c r="E76" s="110"/>
      <c r="F76" s="121"/>
      <c r="G76" s="112"/>
      <c r="H76" s="25">
        <v>11473</v>
      </c>
      <c r="I76" s="112"/>
      <c r="J76" s="25">
        <v>9499</v>
      </c>
      <c r="K76" s="4">
        <v>2500</v>
      </c>
      <c r="L76" s="196">
        <v>2431</v>
      </c>
      <c r="M76" s="128">
        <v>5000</v>
      </c>
      <c r="N76" s="116">
        <v>25000</v>
      </c>
      <c r="O76" s="117">
        <f>5061.11+4749.25</f>
        <v>9810.36</v>
      </c>
      <c r="P76" s="118"/>
      <c r="Q76" s="119">
        <v>3387</v>
      </c>
      <c r="R76" s="119">
        <v>10000</v>
      </c>
      <c r="S76" s="119">
        <v>119</v>
      </c>
      <c r="T76" s="119">
        <v>2500</v>
      </c>
    </row>
    <row r="77" spans="1:20" ht="15.75" customHeight="1">
      <c r="A77" s="10">
        <v>6570</v>
      </c>
      <c r="B77" s="109" t="s">
        <v>110</v>
      </c>
      <c r="C77" s="17"/>
      <c r="D77" s="5"/>
      <c r="E77" s="110"/>
      <c r="F77" s="121"/>
      <c r="G77" s="112"/>
      <c r="H77" s="25"/>
      <c r="I77" s="112"/>
      <c r="J77" s="25"/>
      <c r="K77" s="4"/>
      <c r="L77" s="196">
        <v>7980</v>
      </c>
      <c r="M77" s="128"/>
      <c r="N77" s="125"/>
      <c r="O77" s="117">
        <v>1536</v>
      </c>
      <c r="P77" s="118"/>
      <c r="Q77" s="119"/>
      <c r="R77" s="119"/>
      <c r="S77" s="119"/>
      <c r="T77" s="119"/>
    </row>
    <row r="78" spans="1:20" ht="15.75" customHeight="1">
      <c r="A78" s="10" t="s">
        <v>111</v>
      </c>
      <c r="B78" s="109" t="s">
        <v>112</v>
      </c>
      <c r="C78" s="17"/>
      <c r="D78" s="5"/>
      <c r="E78" s="110"/>
      <c r="F78" s="121"/>
      <c r="G78" s="112"/>
      <c r="H78" s="25"/>
      <c r="I78" s="112"/>
      <c r="J78" s="25"/>
      <c r="K78" s="114"/>
      <c r="L78" s="196"/>
      <c r="M78" s="128"/>
      <c r="N78" s="116">
        <v>0</v>
      </c>
    </row>
    <row r="79" spans="1:20" ht="15.75" customHeight="1">
      <c r="A79" s="10">
        <v>6620</v>
      </c>
      <c r="B79" s="109" t="s">
        <v>113</v>
      </c>
      <c r="C79" s="17"/>
      <c r="D79" s="5"/>
      <c r="E79" s="110"/>
      <c r="F79" s="121"/>
      <c r="G79" s="112"/>
      <c r="H79" s="25"/>
      <c r="I79" s="112"/>
      <c r="J79" s="25"/>
      <c r="K79" s="114"/>
      <c r="L79" s="4"/>
      <c r="M79" s="128"/>
      <c r="N79" s="116">
        <v>0</v>
      </c>
      <c r="O79" s="117"/>
      <c r="P79" s="118"/>
      <c r="Q79" s="118"/>
      <c r="R79" s="119">
        <v>0</v>
      </c>
      <c r="S79" s="119">
        <v>0</v>
      </c>
      <c r="T79" s="119">
        <v>0</v>
      </c>
    </row>
    <row r="80" spans="1:20" ht="15.75" customHeight="1">
      <c r="A80" s="10">
        <v>6700</v>
      </c>
      <c r="B80" s="109" t="s">
        <v>114</v>
      </c>
      <c r="C80" s="17">
        <v>85000</v>
      </c>
      <c r="D80" s="5">
        <v>82134</v>
      </c>
      <c r="E80" s="110">
        <v>85000</v>
      </c>
      <c r="F80" s="121">
        <v>97933</v>
      </c>
      <c r="G80" s="112">
        <v>70000</v>
      </c>
      <c r="H80" s="25">
        <v>72475</v>
      </c>
      <c r="I80" s="112">
        <v>65000</v>
      </c>
      <c r="J80" s="25">
        <v>62312.5</v>
      </c>
      <c r="K80" s="4">
        <v>51000</v>
      </c>
      <c r="L80" s="196">
        <v>50912.5</v>
      </c>
      <c r="M80" s="128">
        <v>90000</v>
      </c>
      <c r="N80" s="116">
        <v>95000</v>
      </c>
      <c r="O80" s="117">
        <v>95006.25</v>
      </c>
      <c r="P80" s="124">
        <v>80000</v>
      </c>
      <c r="Q80" s="119">
        <v>77093.75</v>
      </c>
      <c r="R80" s="119">
        <v>80000</v>
      </c>
      <c r="S80" s="119">
        <v>79906.25</v>
      </c>
      <c r="T80" s="119">
        <v>70000</v>
      </c>
    </row>
    <row r="81" spans="1:20" ht="15.75" customHeight="1">
      <c r="A81" s="10">
        <v>6712</v>
      </c>
      <c r="B81" s="109" t="s">
        <v>115</v>
      </c>
      <c r="C81" s="17">
        <v>630000</v>
      </c>
      <c r="D81" s="5">
        <v>622980</v>
      </c>
      <c r="E81" s="110">
        <v>625000</v>
      </c>
      <c r="F81" s="121">
        <v>611864</v>
      </c>
      <c r="G81" s="112">
        <v>550000</v>
      </c>
      <c r="H81" s="25">
        <v>533603</v>
      </c>
      <c r="I81" s="112">
        <v>550000</v>
      </c>
      <c r="J81" s="25">
        <v>529580</v>
      </c>
      <c r="K81" s="4">
        <v>490000</v>
      </c>
      <c r="L81" s="196">
        <v>489488</v>
      </c>
      <c r="M81" s="128">
        <v>450000</v>
      </c>
      <c r="N81" s="116">
        <v>475000</v>
      </c>
      <c r="O81" s="117">
        <v>495748</v>
      </c>
      <c r="P81" s="124">
        <v>400000</v>
      </c>
      <c r="Q81" s="119">
        <v>410794</v>
      </c>
      <c r="R81" s="119">
        <v>350000</v>
      </c>
      <c r="S81" s="119">
        <v>356288</v>
      </c>
      <c r="T81" s="119">
        <v>300000</v>
      </c>
    </row>
    <row r="82" spans="1:20" ht="15.75" customHeight="1">
      <c r="A82" s="10">
        <v>6730</v>
      </c>
      <c r="B82" s="109" t="s">
        <v>116</v>
      </c>
      <c r="C82" s="17"/>
      <c r="D82" s="5"/>
      <c r="E82" s="110"/>
      <c r="F82" s="121"/>
      <c r="G82" s="112"/>
      <c r="H82" s="25"/>
      <c r="I82" s="112"/>
      <c r="J82" s="25"/>
      <c r="K82" s="114"/>
      <c r="L82" s="4"/>
      <c r="M82" s="128"/>
      <c r="N82" s="116">
        <v>0</v>
      </c>
      <c r="O82" s="117"/>
      <c r="P82" s="118"/>
      <c r="Q82" s="118"/>
      <c r="R82" s="118"/>
      <c r="S82" s="118"/>
      <c r="T82" s="118"/>
    </row>
    <row r="83" spans="1:20" ht="15.75" customHeight="1">
      <c r="A83" s="10">
        <v>6790</v>
      </c>
      <c r="B83" s="109" t="s">
        <v>117</v>
      </c>
      <c r="C83" s="17"/>
      <c r="D83" s="5"/>
      <c r="E83" s="110"/>
      <c r="F83" s="121">
        <v>12188</v>
      </c>
      <c r="G83" s="112"/>
      <c r="H83" s="25"/>
      <c r="I83" s="112"/>
      <c r="J83" s="25">
        <v>63500</v>
      </c>
      <c r="K83" s="114"/>
      <c r="L83" s="4"/>
      <c r="M83" s="128"/>
      <c r="N83" s="116">
        <v>0</v>
      </c>
      <c r="O83" s="117">
        <v>2000</v>
      </c>
      <c r="P83" s="118"/>
      <c r="Q83" s="118"/>
      <c r="R83" s="119">
        <v>10000</v>
      </c>
      <c r="S83" s="120">
        <v>-20412.189999999999</v>
      </c>
      <c r="T83" s="119">
        <v>5000</v>
      </c>
    </row>
    <row r="84" spans="1:20" ht="15.75" customHeight="1">
      <c r="A84" s="10">
        <v>6800</v>
      </c>
      <c r="B84" s="109" t="s">
        <v>118</v>
      </c>
      <c r="C84" s="17"/>
      <c r="D84" s="5"/>
      <c r="E84" s="110"/>
      <c r="F84" s="121"/>
      <c r="G84" s="112">
        <v>1000</v>
      </c>
      <c r="H84" s="25"/>
      <c r="I84" s="112">
        <v>1000</v>
      </c>
      <c r="J84" s="25"/>
      <c r="K84" s="4">
        <v>1000</v>
      </c>
      <c r="L84" s="196">
        <v>688</v>
      </c>
      <c r="M84" s="128"/>
      <c r="N84" s="116">
        <v>6000</v>
      </c>
      <c r="O84" s="117">
        <v>5973.5</v>
      </c>
      <c r="P84" s="124">
        <v>6000</v>
      </c>
      <c r="Q84" s="119">
        <v>3701.95</v>
      </c>
      <c r="R84" s="119">
        <v>6000</v>
      </c>
      <c r="S84" s="119">
        <v>1187</v>
      </c>
      <c r="T84" s="119">
        <v>2500</v>
      </c>
    </row>
    <row r="85" spans="1:20" ht="15.75" customHeight="1">
      <c r="A85" s="10">
        <v>6810</v>
      </c>
      <c r="B85" s="109" t="s">
        <v>119</v>
      </c>
      <c r="C85" s="17">
        <v>15000</v>
      </c>
      <c r="D85" s="5">
        <v>15121</v>
      </c>
      <c r="E85" s="110">
        <v>8000</v>
      </c>
      <c r="F85" s="121">
        <v>8049</v>
      </c>
      <c r="G85" s="112">
        <v>8000</v>
      </c>
      <c r="H85" s="25">
        <v>8092</v>
      </c>
      <c r="I85" s="112">
        <v>1608.75</v>
      </c>
      <c r="J85" s="25">
        <v>1608.75</v>
      </c>
      <c r="K85" s="114"/>
      <c r="L85" s="4"/>
      <c r="M85" s="128">
        <v>2000</v>
      </c>
      <c r="N85" s="116">
        <v>15000</v>
      </c>
      <c r="O85" s="117">
        <v>16675</v>
      </c>
      <c r="P85" s="124">
        <v>10000</v>
      </c>
      <c r="Q85" s="119">
        <v>1306.67</v>
      </c>
      <c r="R85" s="119">
        <v>40000</v>
      </c>
      <c r="S85" s="119">
        <v>28730.91</v>
      </c>
      <c r="T85" s="119">
        <v>1500</v>
      </c>
    </row>
    <row r="86" spans="1:20" ht="15.75" customHeight="1">
      <c r="A86" s="10">
        <v>6811</v>
      </c>
      <c r="B86" s="109" t="s">
        <v>120</v>
      </c>
      <c r="C86" s="17">
        <v>25000</v>
      </c>
      <c r="D86" s="5">
        <v>27154</v>
      </c>
      <c r="E86" s="110">
        <v>51200</v>
      </c>
      <c r="F86" s="121">
        <v>46381</v>
      </c>
      <c r="G86" s="112">
        <v>50000</v>
      </c>
      <c r="H86" s="25">
        <v>46492</v>
      </c>
      <c r="I86" s="112">
        <v>25000</v>
      </c>
      <c r="J86" s="25">
        <v>23149.13</v>
      </c>
      <c r="K86" s="4">
        <v>50000</v>
      </c>
      <c r="L86" s="196">
        <v>47481.25</v>
      </c>
      <c r="M86" s="128">
        <v>70000</v>
      </c>
      <c r="N86" s="116"/>
      <c r="O86" s="117">
        <v>38635.97</v>
      </c>
      <c r="P86" s="124">
        <v>80000</v>
      </c>
      <c r="Q86" s="119">
        <v>74635.31</v>
      </c>
      <c r="R86" s="119">
        <v>8000</v>
      </c>
      <c r="S86" s="119">
        <v>10680.95</v>
      </c>
      <c r="T86" s="119">
        <v>22500</v>
      </c>
    </row>
    <row r="87" spans="1:20" ht="15.75" customHeight="1">
      <c r="A87" s="10">
        <v>6820</v>
      </c>
      <c r="B87" s="109" t="s">
        <v>121</v>
      </c>
      <c r="C87" s="17"/>
      <c r="D87" s="5"/>
      <c r="E87" s="110"/>
      <c r="F87" s="121">
        <v>10775</v>
      </c>
      <c r="G87" s="112"/>
      <c r="H87" s="25"/>
      <c r="I87" s="112"/>
      <c r="J87" s="25"/>
      <c r="K87" s="4">
        <v>1000</v>
      </c>
      <c r="L87" s="196">
        <v>652.5</v>
      </c>
      <c r="M87" s="128">
        <v>5000</v>
      </c>
      <c r="N87" s="116">
        <v>20000</v>
      </c>
      <c r="O87" s="117">
        <v>8562.5</v>
      </c>
      <c r="P87" s="124">
        <v>20000</v>
      </c>
      <c r="Q87" s="118"/>
      <c r="R87" s="119">
        <v>40000</v>
      </c>
      <c r="S87" s="119">
        <v>7481</v>
      </c>
      <c r="T87" s="119">
        <v>10000</v>
      </c>
    </row>
    <row r="88" spans="1:20" ht="15.75" customHeight="1">
      <c r="A88" s="10">
        <v>6907</v>
      </c>
      <c r="B88" s="109" t="s">
        <v>177</v>
      </c>
      <c r="C88" s="17">
        <v>2136</v>
      </c>
      <c r="D88" s="5">
        <v>2136</v>
      </c>
      <c r="E88" s="110"/>
      <c r="F88" s="121"/>
      <c r="G88" s="112"/>
      <c r="H88" s="25"/>
      <c r="I88" s="112"/>
      <c r="J88" s="25"/>
      <c r="K88" s="114"/>
      <c r="L88" s="196">
        <v>1129</v>
      </c>
      <c r="M88" s="128"/>
      <c r="N88" s="125"/>
    </row>
    <row r="89" spans="1:20" ht="15.75" customHeight="1">
      <c r="A89" s="10">
        <v>6860</v>
      </c>
      <c r="B89" s="109" t="s">
        <v>123</v>
      </c>
      <c r="C89" s="17">
        <v>25000</v>
      </c>
      <c r="D89" s="5">
        <v>1600</v>
      </c>
      <c r="E89" s="110"/>
      <c r="F89" s="121">
        <v>7980</v>
      </c>
      <c r="G89" s="112"/>
      <c r="H89" s="25">
        <v>150</v>
      </c>
      <c r="I89" s="112"/>
      <c r="J89" s="25"/>
      <c r="K89" s="114"/>
      <c r="L89" s="4"/>
      <c r="M89" s="128">
        <v>10000</v>
      </c>
      <c r="N89" s="116">
        <v>1000</v>
      </c>
      <c r="O89" s="117"/>
      <c r="P89" s="124">
        <v>1000</v>
      </c>
      <c r="Q89" s="119">
        <v>299</v>
      </c>
      <c r="R89" s="119">
        <v>500</v>
      </c>
      <c r="S89" s="119">
        <v>0</v>
      </c>
      <c r="T89" s="119">
        <v>0</v>
      </c>
    </row>
    <row r="90" spans="1:20" ht="15.75" customHeight="1">
      <c r="A90" s="10">
        <v>6900</v>
      </c>
      <c r="B90" s="109" t="s">
        <v>124</v>
      </c>
      <c r="C90" s="17">
        <v>5000</v>
      </c>
      <c r="D90" s="5">
        <v>8171</v>
      </c>
      <c r="E90" s="110">
        <v>3588</v>
      </c>
      <c r="F90" s="121">
        <v>4501</v>
      </c>
      <c r="G90" s="112">
        <v>4000</v>
      </c>
      <c r="H90" s="25">
        <v>13713</v>
      </c>
      <c r="I90" s="112">
        <v>5000</v>
      </c>
      <c r="J90" s="25">
        <v>4516.22</v>
      </c>
      <c r="K90" s="4">
        <v>6000</v>
      </c>
      <c r="L90" s="196">
        <v>5252.29</v>
      </c>
      <c r="M90" s="128">
        <v>3000</v>
      </c>
      <c r="N90" s="116">
        <v>10000</v>
      </c>
      <c r="O90" s="117">
        <v>11220.9</v>
      </c>
      <c r="P90" s="124">
        <v>5000</v>
      </c>
      <c r="Q90" s="119">
        <v>1800</v>
      </c>
      <c r="R90" s="119">
        <v>5000</v>
      </c>
      <c r="S90" s="119">
        <v>8550</v>
      </c>
      <c r="T90" s="119">
        <v>10000</v>
      </c>
    </row>
    <row r="91" spans="1:20" ht="15.75" customHeight="1">
      <c r="A91" s="10">
        <v>6940</v>
      </c>
      <c r="B91" s="109" t="s">
        <v>125</v>
      </c>
      <c r="C91" s="17">
        <v>100</v>
      </c>
      <c r="D91" s="5">
        <v>101</v>
      </c>
      <c r="E91" s="110"/>
      <c r="F91" s="121">
        <v>220</v>
      </c>
      <c r="G91" s="112"/>
      <c r="H91" s="25"/>
      <c r="I91" s="112"/>
      <c r="J91" s="25"/>
      <c r="K91" s="114"/>
      <c r="L91" s="4"/>
      <c r="M91" s="128"/>
      <c r="N91" s="116">
        <v>7500</v>
      </c>
      <c r="O91" s="117">
        <v>7240.97</v>
      </c>
      <c r="P91" s="124">
        <v>6000</v>
      </c>
      <c r="Q91" s="119">
        <v>5408.72</v>
      </c>
      <c r="R91" s="119">
        <v>6000</v>
      </c>
      <c r="S91" s="119">
        <v>4200</v>
      </c>
      <c r="T91" s="119">
        <v>4000</v>
      </c>
    </row>
    <row r="92" spans="1:20" ht="15.75" customHeight="1">
      <c r="A92" s="10">
        <v>7100</v>
      </c>
      <c r="B92" s="109" t="s">
        <v>126</v>
      </c>
      <c r="C92" s="17"/>
      <c r="D92" s="5"/>
      <c r="E92" s="110"/>
      <c r="F92" s="121"/>
      <c r="G92" s="112"/>
      <c r="H92" s="25"/>
      <c r="I92" s="112"/>
      <c r="J92" s="25"/>
      <c r="K92" s="114"/>
      <c r="L92" s="196">
        <v>213.5</v>
      </c>
      <c r="M92" s="128"/>
      <c r="N92" s="116">
        <v>5000</v>
      </c>
      <c r="O92" s="117">
        <v>1975.4</v>
      </c>
      <c r="P92" s="124">
        <v>5000</v>
      </c>
      <c r="Q92" s="119">
        <v>3719.69</v>
      </c>
      <c r="R92" s="119">
        <v>5000</v>
      </c>
      <c r="S92" s="119">
        <v>812.5</v>
      </c>
      <c r="T92" s="119">
        <v>5000</v>
      </c>
    </row>
    <row r="93" spans="1:20" ht="15.75" customHeight="1">
      <c r="A93" s="10">
        <v>7101</v>
      </c>
      <c r="B93" s="109" t="s">
        <v>127</v>
      </c>
      <c r="C93" s="17"/>
      <c r="D93" s="5"/>
      <c r="E93" s="110"/>
      <c r="F93" s="121"/>
      <c r="G93" s="112"/>
      <c r="H93" s="25"/>
      <c r="I93" s="112"/>
      <c r="J93" s="25"/>
      <c r="K93" s="114"/>
      <c r="L93" s="196"/>
      <c r="M93" s="128"/>
      <c r="N93" s="116"/>
      <c r="O93" s="117">
        <v>79.2</v>
      </c>
      <c r="P93" s="118"/>
      <c r="Q93" s="119">
        <v>348.58</v>
      </c>
      <c r="R93" s="119"/>
      <c r="S93" s="119"/>
      <c r="T93" s="119"/>
    </row>
    <row r="94" spans="1:20" ht="15.75" customHeight="1">
      <c r="A94" s="10">
        <v>7110</v>
      </c>
      <c r="B94" s="109" t="s">
        <v>128</v>
      </c>
      <c r="C94" s="17"/>
      <c r="D94" s="5"/>
      <c r="E94" s="110"/>
      <c r="F94" s="121"/>
      <c r="G94" s="112"/>
      <c r="H94" s="25"/>
      <c r="I94" s="112"/>
      <c r="J94" s="25"/>
      <c r="K94" s="114"/>
      <c r="L94" s="4"/>
      <c r="M94" s="128"/>
      <c r="N94" s="116"/>
      <c r="O94" s="117"/>
      <c r="P94" s="118"/>
      <c r="Q94" s="118"/>
      <c r="R94" s="119"/>
      <c r="S94" s="119"/>
      <c r="T94" s="119"/>
    </row>
    <row r="95" spans="1:20" ht="15.75" customHeight="1">
      <c r="A95" s="10">
        <v>7140</v>
      </c>
      <c r="B95" s="109" t="s">
        <v>129</v>
      </c>
      <c r="C95" s="17"/>
      <c r="D95" s="5"/>
      <c r="E95" s="110"/>
      <c r="F95" s="121"/>
      <c r="G95" s="112"/>
      <c r="H95" s="25">
        <v>138</v>
      </c>
      <c r="I95" s="112"/>
      <c r="J95" s="25">
        <v>7883</v>
      </c>
      <c r="K95" s="114"/>
      <c r="L95" s="196">
        <v>2046</v>
      </c>
      <c r="M95" s="128"/>
      <c r="N95" s="116"/>
      <c r="O95" s="117">
        <v>8515</v>
      </c>
      <c r="P95" s="118"/>
      <c r="Q95" s="119">
        <v>746</v>
      </c>
      <c r="R95" s="119"/>
      <c r="S95" s="119">
        <v>13544.68</v>
      </c>
      <c r="T95" s="119"/>
    </row>
    <row r="96" spans="1:20" ht="15.75" customHeight="1">
      <c r="A96" s="10">
        <v>7150</v>
      </c>
      <c r="B96" s="109" t="s">
        <v>130</v>
      </c>
      <c r="C96" s="17"/>
      <c r="D96" s="5"/>
      <c r="E96" s="110"/>
      <c r="F96" s="121"/>
      <c r="G96" s="112"/>
      <c r="H96" s="25"/>
      <c r="I96" s="112"/>
      <c r="J96" s="25"/>
      <c r="K96" s="114"/>
      <c r="L96" s="196">
        <v>725</v>
      </c>
      <c r="M96" s="128"/>
      <c r="N96" s="116"/>
      <c r="O96" s="117"/>
      <c r="P96" s="118"/>
      <c r="Q96" s="118"/>
      <c r="R96" s="119"/>
      <c r="S96" s="119">
        <v>0</v>
      </c>
      <c r="T96" s="119"/>
    </row>
    <row r="97" spans="1:20" ht="15.75" customHeight="1">
      <c r="A97" s="10">
        <v>7170</v>
      </c>
      <c r="B97" s="109" t="s">
        <v>178</v>
      </c>
      <c r="C97" s="17"/>
      <c r="D97" s="5"/>
      <c r="E97" s="110"/>
      <c r="F97" s="121"/>
      <c r="G97" s="112"/>
      <c r="H97" s="25"/>
      <c r="I97" s="112"/>
      <c r="J97" s="25"/>
      <c r="K97" s="114"/>
      <c r="L97" s="4"/>
      <c r="N97" s="125"/>
      <c r="S97" s="119">
        <v>45123</v>
      </c>
      <c r="T97" s="119"/>
    </row>
    <row r="98" spans="1:20" ht="15.75" customHeight="1">
      <c r="A98" s="10">
        <v>7300</v>
      </c>
      <c r="B98" s="109" t="s">
        <v>131</v>
      </c>
      <c r="C98" s="17"/>
      <c r="D98" s="5"/>
      <c r="E98" s="110"/>
      <c r="F98" s="121"/>
      <c r="G98" s="112"/>
      <c r="H98" s="25"/>
      <c r="I98" s="112"/>
      <c r="J98" s="25"/>
      <c r="K98" s="114"/>
      <c r="L98" s="4"/>
      <c r="M98" s="128"/>
      <c r="N98" s="116"/>
      <c r="O98" s="117"/>
      <c r="P98" s="118"/>
      <c r="Q98" s="118"/>
      <c r="R98" s="119"/>
      <c r="T98" s="119"/>
    </row>
    <row r="99" spans="1:20" ht="15.75" customHeight="1">
      <c r="A99" s="10">
        <v>7320</v>
      </c>
      <c r="B99" s="109" t="s">
        <v>132</v>
      </c>
      <c r="C99" s="17"/>
      <c r="D99" s="5">
        <v>248</v>
      </c>
      <c r="E99" s="110"/>
      <c r="F99" s="121"/>
      <c r="G99" s="112">
        <v>10000</v>
      </c>
      <c r="H99" s="25">
        <v>380</v>
      </c>
      <c r="I99" s="112">
        <v>50000</v>
      </c>
      <c r="J99" s="25">
        <v>888</v>
      </c>
      <c r="K99" s="4">
        <v>20000</v>
      </c>
      <c r="L99" s="196">
        <v>17860</v>
      </c>
      <c r="M99" s="128">
        <v>30000</v>
      </c>
      <c r="N99" s="116">
        <v>17500</v>
      </c>
      <c r="O99" s="117">
        <v>17815.5</v>
      </c>
      <c r="P99" s="124">
        <v>15000</v>
      </c>
      <c r="Q99" s="119">
        <v>14289</v>
      </c>
      <c r="R99" s="119">
        <v>20000</v>
      </c>
      <c r="S99" s="119">
        <v>0</v>
      </c>
      <c r="T99" s="119">
        <v>15000</v>
      </c>
    </row>
    <row r="100" spans="1:20" ht="15.75" customHeight="1">
      <c r="A100" s="10">
        <v>7350</v>
      </c>
      <c r="B100" s="109" t="s">
        <v>133</v>
      </c>
      <c r="C100" s="17"/>
      <c r="D100" s="5"/>
      <c r="E100" s="110"/>
      <c r="F100" s="121"/>
      <c r="G100" s="112"/>
      <c r="H100" s="25"/>
      <c r="I100" s="112"/>
      <c r="J100" s="25"/>
      <c r="K100" s="114"/>
      <c r="L100" s="4"/>
      <c r="M100" s="128"/>
      <c r="N100" s="116">
        <v>15000</v>
      </c>
      <c r="O100" s="117"/>
      <c r="P100" s="124">
        <v>15000</v>
      </c>
      <c r="Q100" s="118"/>
      <c r="R100" s="119">
        <v>0</v>
      </c>
      <c r="S100" s="119">
        <v>0</v>
      </c>
      <c r="T100" s="119">
        <v>0</v>
      </c>
    </row>
    <row r="101" spans="1:20" ht="15.75" customHeight="1">
      <c r="A101" s="197">
        <v>7390</v>
      </c>
      <c r="B101" s="92" t="s">
        <v>179</v>
      </c>
      <c r="C101" s="17"/>
      <c r="D101" s="5"/>
      <c r="E101" s="198"/>
      <c r="F101" s="25"/>
      <c r="G101" s="112"/>
      <c r="H101" s="113"/>
      <c r="I101" s="25"/>
      <c r="J101" s="112">
        <v>52960.56</v>
      </c>
    </row>
    <row r="102" spans="1:20" ht="15.75" customHeight="1">
      <c r="A102" s="10">
        <v>7400</v>
      </c>
      <c r="B102" s="109" t="s">
        <v>134</v>
      </c>
      <c r="C102" s="17"/>
      <c r="D102" s="5"/>
      <c r="E102" s="110"/>
      <c r="F102" s="121"/>
      <c r="G102" s="112"/>
      <c r="H102" s="25"/>
      <c r="I102" s="112"/>
      <c r="J102" s="25"/>
      <c r="K102" s="114"/>
      <c r="L102" s="4"/>
      <c r="M102" s="128"/>
      <c r="N102" s="116">
        <v>0</v>
      </c>
      <c r="O102" s="117"/>
      <c r="P102" s="118"/>
      <c r="Q102" s="119">
        <v>2400</v>
      </c>
      <c r="R102" s="119">
        <v>0</v>
      </c>
      <c r="S102" s="119">
        <v>2400</v>
      </c>
      <c r="T102" s="119">
        <v>0</v>
      </c>
    </row>
    <row r="103" spans="1:20" ht="15.75" customHeight="1">
      <c r="A103" s="10">
        <v>7410</v>
      </c>
      <c r="B103" s="109" t="s">
        <v>88</v>
      </c>
      <c r="C103" s="17"/>
      <c r="D103" s="5"/>
      <c r="E103" s="110"/>
      <c r="F103" s="121">
        <v>312</v>
      </c>
      <c r="G103" s="112"/>
      <c r="H103" s="25"/>
      <c r="I103" s="112"/>
      <c r="J103" s="25"/>
      <c r="K103" s="114"/>
      <c r="L103" s="4"/>
      <c r="M103" s="128"/>
      <c r="N103" s="116">
        <v>2750</v>
      </c>
      <c r="O103" s="117">
        <v>2750</v>
      </c>
      <c r="P103" s="118"/>
      <c r="Q103" s="119"/>
      <c r="R103" s="119"/>
      <c r="S103" s="119"/>
      <c r="T103" s="119"/>
    </row>
    <row r="104" spans="1:20" ht="15.75" customHeight="1">
      <c r="A104" s="10">
        <v>7420</v>
      </c>
      <c r="B104" s="109" t="s">
        <v>135</v>
      </c>
      <c r="C104" s="17"/>
      <c r="D104" s="5">
        <v>6000</v>
      </c>
      <c r="E104" s="110">
        <v>500</v>
      </c>
      <c r="F104" s="121">
        <v>305</v>
      </c>
      <c r="G104" s="112"/>
      <c r="H104" s="25"/>
      <c r="I104" s="112"/>
      <c r="J104" s="25"/>
      <c r="K104" s="114"/>
      <c r="L104" s="4"/>
      <c r="M104" s="128"/>
      <c r="N104" s="116">
        <v>2500</v>
      </c>
      <c r="O104" s="117">
        <v>1025</v>
      </c>
      <c r="P104" s="124">
        <v>2500</v>
      </c>
      <c r="Q104" s="118"/>
      <c r="R104" s="119">
        <v>0</v>
      </c>
      <c r="S104" s="119">
        <v>59.7</v>
      </c>
      <c r="T104" s="119">
        <v>3000</v>
      </c>
    </row>
    <row r="105" spans="1:20" ht="15.75" customHeight="1">
      <c r="A105" s="10">
        <v>7430</v>
      </c>
      <c r="B105" s="109" t="s">
        <v>136</v>
      </c>
      <c r="C105" s="17"/>
      <c r="D105" s="5"/>
      <c r="E105" s="110"/>
      <c r="F105" s="121"/>
      <c r="G105" s="112"/>
      <c r="H105" s="25"/>
      <c r="I105" s="112"/>
      <c r="J105" s="25"/>
      <c r="K105" s="114"/>
      <c r="L105" s="4"/>
      <c r="M105" s="128"/>
      <c r="N105" s="125"/>
    </row>
    <row r="106" spans="1:20" ht="15.75" customHeight="1">
      <c r="A106" s="10">
        <v>7500</v>
      </c>
      <c r="B106" s="109" t="s">
        <v>137</v>
      </c>
      <c r="C106" s="17">
        <v>30000</v>
      </c>
      <c r="D106" s="5">
        <v>22313</v>
      </c>
      <c r="E106" s="110">
        <v>32120</v>
      </c>
      <c r="F106" s="121">
        <v>32120</v>
      </c>
      <c r="G106" s="112">
        <v>21574</v>
      </c>
      <c r="H106" s="25">
        <v>21574</v>
      </c>
      <c r="I106" s="112">
        <v>21574</v>
      </c>
      <c r="J106" s="25">
        <v>20146</v>
      </c>
      <c r="K106" s="4">
        <v>85716</v>
      </c>
      <c r="L106" s="196">
        <v>17937</v>
      </c>
      <c r="M106" s="128">
        <v>65000</v>
      </c>
      <c r="N106" s="116">
        <v>0</v>
      </c>
      <c r="O106" s="117"/>
      <c r="P106" s="118"/>
      <c r="Q106" s="119">
        <v>89360</v>
      </c>
      <c r="R106" s="119">
        <v>0</v>
      </c>
      <c r="S106" s="119">
        <v>95447</v>
      </c>
      <c r="T106" s="119">
        <v>0</v>
      </c>
    </row>
    <row r="107" spans="1:20" ht="15.75" customHeight="1">
      <c r="A107" s="10">
        <v>7510</v>
      </c>
      <c r="B107" s="109" t="s">
        <v>138</v>
      </c>
      <c r="C107" s="17"/>
      <c r="D107" s="5"/>
      <c r="E107" s="110"/>
      <c r="F107" s="121"/>
      <c r="G107" s="112"/>
      <c r="H107" s="25"/>
      <c r="I107" s="112"/>
      <c r="J107" s="25"/>
      <c r="K107" s="114"/>
      <c r="L107" s="4"/>
      <c r="M107" s="128"/>
      <c r="N107" s="116">
        <v>70000</v>
      </c>
      <c r="O107" s="117"/>
      <c r="P107" s="124">
        <v>70000</v>
      </c>
      <c r="Q107" s="118"/>
      <c r="R107" s="119">
        <v>70000</v>
      </c>
      <c r="S107" s="119">
        <v>0</v>
      </c>
      <c r="T107" s="119">
        <v>70000</v>
      </c>
    </row>
    <row r="108" spans="1:20" ht="15.75" customHeight="1">
      <c r="A108" s="10">
        <v>7700</v>
      </c>
      <c r="B108" s="109" t="s">
        <v>139</v>
      </c>
      <c r="C108" s="17">
        <v>30000</v>
      </c>
      <c r="D108" s="5">
        <v>29696</v>
      </c>
      <c r="E108" s="110">
        <v>25000</v>
      </c>
      <c r="F108" s="121">
        <v>25043</v>
      </c>
      <c r="G108" s="112">
        <v>20000</v>
      </c>
      <c r="H108" s="25">
        <v>1439</v>
      </c>
      <c r="I108" s="112">
        <v>20000</v>
      </c>
      <c r="J108" s="25">
        <v>10215.969999999999</v>
      </c>
      <c r="K108" s="4">
        <v>15000</v>
      </c>
      <c r="L108" s="196">
        <v>15138.99</v>
      </c>
      <c r="M108" s="128">
        <v>5000</v>
      </c>
      <c r="N108" s="116">
        <v>7500</v>
      </c>
      <c r="O108" s="117">
        <v>4446.41</v>
      </c>
      <c r="P108" s="124">
        <v>7500</v>
      </c>
      <c r="Q108" s="119">
        <v>2694</v>
      </c>
      <c r="R108" s="119">
        <v>9000</v>
      </c>
      <c r="S108" s="119">
        <v>7083.35</v>
      </c>
      <c r="T108" s="119">
        <v>15000</v>
      </c>
    </row>
    <row r="109" spans="1:20" ht="15.75" customHeight="1">
      <c r="A109" s="10">
        <v>7740</v>
      </c>
      <c r="B109" s="109" t="s">
        <v>140</v>
      </c>
      <c r="C109" s="17"/>
      <c r="D109" s="5"/>
      <c r="E109" s="110"/>
      <c r="F109" s="121"/>
      <c r="G109" s="112"/>
      <c r="H109" s="25"/>
      <c r="I109" s="112"/>
      <c r="J109" s="25">
        <v>1.82</v>
      </c>
      <c r="K109" s="114"/>
      <c r="L109" s="196">
        <v>0.67</v>
      </c>
      <c r="M109" s="128"/>
      <c r="N109" s="116">
        <v>0</v>
      </c>
      <c r="O109" s="117">
        <v>0.11</v>
      </c>
      <c r="P109" s="118"/>
      <c r="Q109" s="129"/>
      <c r="R109" s="119">
        <v>0</v>
      </c>
      <c r="S109" s="119">
        <v>0.82</v>
      </c>
      <c r="T109" s="119">
        <v>0</v>
      </c>
    </row>
    <row r="110" spans="1:20" ht="15.75" customHeight="1">
      <c r="A110" s="10">
        <v>7750</v>
      </c>
      <c r="B110" s="109" t="s">
        <v>141</v>
      </c>
      <c r="C110" s="17"/>
      <c r="D110" s="5"/>
      <c r="E110" s="110"/>
      <c r="F110" s="121"/>
      <c r="G110" s="112"/>
      <c r="H110" s="25"/>
      <c r="I110" s="112"/>
      <c r="J110" s="25"/>
      <c r="K110" s="114"/>
      <c r="L110" s="4"/>
      <c r="M110" s="128"/>
      <c r="N110" s="125"/>
    </row>
    <row r="111" spans="1:20" ht="15.75" customHeight="1">
      <c r="A111" s="10">
        <v>7770</v>
      </c>
      <c r="B111" s="109" t="s">
        <v>142</v>
      </c>
      <c r="C111" s="17">
        <v>10000</v>
      </c>
      <c r="D111" s="5">
        <v>9556</v>
      </c>
      <c r="E111" s="110">
        <v>8000</v>
      </c>
      <c r="F111" s="121">
        <v>6516</v>
      </c>
      <c r="G111" s="112">
        <v>8000</v>
      </c>
      <c r="H111" s="25">
        <v>3878</v>
      </c>
      <c r="I111" s="112">
        <v>8000</v>
      </c>
      <c r="J111" s="25">
        <v>5820.47</v>
      </c>
      <c r="K111" s="4">
        <v>8000</v>
      </c>
      <c r="L111" s="196">
        <v>7954.51</v>
      </c>
      <c r="M111" s="128">
        <v>10000</v>
      </c>
      <c r="N111" s="116">
        <v>20000</v>
      </c>
      <c r="O111" s="117">
        <v>10415.82</v>
      </c>
      <c r="P111" s="124">
        <v>15000</v>
      </c>
      <c r="Q111" s="119">
        <v>16822.419999999998</v>
      </c>
      <c r="R111" s="119">
        <v>15000</v>
      </c>
      <c r="S111" s="119">
        <v>14298.59</v>
      </c>
      <c r="T111" s="119">
        <v>7000</v>
      </c>
    </row>
    <row r="112" spans="1:20" ht="15.75" customHeight="1">
      <c r="A112" s="10">
        <v>7790</v>
      </c>
      <c r="B112" s="109" t="s">
        <v>143</v>
      </c>
      <c r="C112" s="17"/>
      <c r="D112" s="5">
        <v>3191</v>
      </c>
      <c r="E112" s="110"/>
      <c r="F112" s="121">
        <v>1452</v>
      </c>
      <c r="G112" s="112"/>
      <c r="H112" s="25">
        <v>784</v>
      </c>
      <c r="I112" s="112"/>
      <c r="J112" s="25"/>
      <c r="K112" s="4">
        <v>70</v>
      </c>
      <c r="L112" s="196">
        <v>70</v>
      </c>
      <c r="M112" s="128"/>
      <c r="N112" s="116">
        <v>10000</v>
      </c>
      <c r="O112" s="117">
        <v>13932.7</v>
      </c>
      <c r="P112" s="124">
        <v>2000</v>
      </c>
      <c r="Q112" s="119">
        <v>667</v>
      </c>
      <c r="R112" s="119">
        <v>2000</v>
      </c>
      <c r="S112" s="119">
        <v>135</v>
      </c>
      <c r="T112" s="119">
        <v>7500</v>
      </c>
    </row>
    <row r="113" spans="1:20" ht="15.75" customHeight="1">
      <c r="A113" s="10">
        <v>7791</v>
      </c>
      <c r="B113" s="109" t="s">
        <v>144</v>
      </c>
      <c r="C113" s="17"/>
      <c r="D113" s="5"/>
      <c r="E113" s="110"/>
      <c r="F113" s="121"/>
      <c r="G113" s="112">
        <v>5000</v>
      </c>
      <c r="H113" s="25"/>
      <c r="I113" s="112">
        <v>5000</v>
      </c>
      <c r="J113" s="25">
        <v>4573.3900000000003</v>
      </c>
      <c r="K113" s="114"/>
      <c r="L113" s="4"/>
      <c r="M113" s="128"/>
      <c r="N113" s="116"/>
      <c r="O113" s="117">
        <v>-1066.8</v>
      </c>
      <c r="P113" s="124"/>
      <c r="Q113" s="119"/>
      <c r="R113" s="119"/>
      <c r="S113" s="119"/>
      <c r="T113" s="119"/>
    </row>
    <row r="114" spans="1:20" ht="15.75" customHeight="1">
      <c r="A114" s="10">
        <v>7792</v>
      </c>
      <c r="B114" s="109" t="s">
        <v>180</v>
      </c>
      <c r="C114" s="17"/>
      <c r="D114" s="5"/>
      <c r="E114" s="110"/>
      <c r="F114" s="121"/>
      <c r="G114" s="112"/>
      <c r="H114" s="25"/>
      <c r="I114" s="112"/>
      <c r="J114" s="25"/>
      <c r="K114" s="114"/>
      <c r="L114" s="4"/>
      <c r="N114" s="125"/>
      <c r="R114" s="119">
        <v>0</v>
      </c>
      <c r="S114" s="120">
        <v>-8244.01</v>
      </c>
      <c r="T114" s="119">
        <v>0</v>
      </c>
    </row>
    <row r="115" spans="1:20" ht="15.75" customHeight="1">
      <c r="A115" s="10">
        <v>7830</v>
      </c>
      <c r="B115" s="109" t="s">
        <v>145</v>
      </c>
      <c r="C115" s="17"/>
      <c r="D115" s="5"/>
      <c r="E115" s="110"/>
      <c r="F115" s="121"/>
      <c r="G115" s="112"/>
      <c r="H115" s="25"/>
      <c r="I115" s="112"/>
      <c r="J115" s="25"/>
      <c r="K115" s="114"/>
      <c r="L115" s="4"/>
      <c r="M115" s="128"/>
      <c r="N115" s="116"/>
      <c r="O115" s="117">
        <v>90208</v>
      </c>
      <c r="P115" s="118"/>
      <c r="Q115" s="118"/>
      <c r="R115" s="119"/>
      <c r="S115" s="120"/>
      <c r="T115" s="119"/>
    </row>
    <row r="116" spans="1:20" ht="15.75" customHeight="1">
      <c r="A116" s="10">
        <v>7831</v>
      </c>
      <c r="B116" s="109" t="s">
        <v>146</v>
      </c>
      <c r="C116" s="17"/>
      <c r="D116" s="5"/>
      <c r="E116" s="110"/>
      <c r="F116" s="121"/>
      <c r="G116" s="112"/>
      <c r="H116" s="25"/>
      <c r="I116" s="112"/>
      <c r="J116" s="25"/>
      <c r="K116" s="4"/>
      <c r="L116" s="196">
        <v>-52400</v>
      </c>
      <c r="M116" s="128"/>
      <c r="N116" s="130"/>
      <c r="O116" s="131">
        <v>-30615.5</v>
      </c>
      <c r="P116" s="132"/>
      <c r="Q116" s="133">
        <v>0</v>
      </c>
      <c r="R116" s="133">
        <v>0</v>
      </c>
      <c r="S116" s="133">
        <v>80793.22</v>
      </c>
      <c r="T116" s="133">
        <v>0</v>
      </c>
    </row>
    <row r="117" spans="1:20" ht="15.75" customHeight="1">
      <c r="A117" s="137" t="s">
        <v>147</v>
      </c>
      <c r="B117" s="199"/>
      <c r="C117" s="139">
        <f t="shared" ref="C117:P117" si="9">SUM(C51:C116)</f>
        <v>1105106</v>
      </c>
      <c r="D117" s="140">
        <f t="shared" si="9"/>
        <v>1049602</v>
      </c>
      <c r="E117" s="200">
        <f t="shared" si="9"/>
        <v>968908</v>
      </c>
      <c r="F117" s="201">
        <f t="shared" si="9"/>
        <v>1259290</v>
      </c>
      <c r="G117" s="202">
        <f t="shared" si="9"/>
        <v>991574</v>
      </c>
      <c r="H117" s="203">
        <f t="shared" si="9"/>
        <v>840909</v>
      </c>
      <c r="I117" s="204">
        <f t="shared" si="9"/>
        <v>1014227.9199999999</v>
      </c>
      <c r="J117" s="203">
        <f t="shared" si="9"/>
        <v>895647.51999999979</v>
      </c>
      <c r="K117" s="205">
        <f t="shared" si="9"/>
        <v>1013989</v>
      </c>
      <c r="L117" s="206">
        <f t="shared" si="9"/>
        <v>872046.19000000006</v>
      </c>
      <c r="M117" s="146">
        <f t="shared" si="9"/>
        <v>1017000</v>
      </c>
      <c r="N117" s="168">
        <f t="shared" si="9"/>
        <v>846150</v>
      </c>
      <c r="O117" s="169">
        <f t="shared" si="9"/>
        <v>862471.89999999979</v>
      </c>
      <c r="P117" s="170">
        <f t="shared" si="9"/>
        <v>841000</v>
      </c>
      <c r="Q117" s="171">
        <f>SUM(Q54:Q116)</f>
        <v>968123.95</v>
      </c>
      <c r="R117" s="171">
        <f>SUM(R51:R116)</f>
        <v>769500</v>
      </c>
      <c r="S117" s="171">
        <f t="shared" ref="S117:T117" si="10">SUM(S54:S116)</f>
        <v>805647.84999999986</v>
      </c>
      <c r="T117" s="171">
        <f t="shared" si="10"/>
        <v>585000</v>
      </c>
    </row>
    <row r="118" spans="1:20" ht="15.75" customHeight="1">
      <c r="A118" s="10"/>
      <c r="B118" s="10"/>
      <c r="C118" s="17"/>
      <c r="D118" s="5"/>
      <c r="E118" s="207"/>
      <c r="F118" s="208"/>
      <c r="G118" s="202"/>
      <c r="H118" s="203"/>
      <c r="I118" s="204"/>
      <c r="J118" s="203"/>
      <c r="L118" s="18"/>
      <c r="M118" s="128"/>
      <c r="N118" s="209"/>
      <c r="O118" s="210"/>
      <c r="P118" s="132"/>
      <c r="Q118" s="132"/>
      <c r="R118" s="132"/>
      <c r="S118" s="132"/>
      <c r="T118" s="132"/>
    </row>
    <row r="119" spans="1:20" ht="15.75" customHeight="1">
      <c r="A119" s="137" t="s">
        <v>149</v>
      </c>
      <c r="B119" s="211"/>
      <c r="C119" s="139">
        <f t="shared" ref="C119:F119" si="11">C42+C117</f>
        <v>1782338.4300000002</v>
      </c>
      <c r="D119" s="140">
        <f t="shared" si="11"/>
        <v>1644419</v>
      </c>
      <c r="E119" s="212">
        <f t="shared" si="11"/>
        <v>1606825.2039999999</v>
      </c>
      <c r="F119" s="213">
        <f t="shared" si="11"/>
        <v>1826162</v>
      </c>
      <c r="G119" s="111">
        <f>G117+G42+G48</f>
        <v>1543083.9879999999</v>
      </c>
      <c r="H119" s="198">
        <f>H42+H117</f>
        <v>1385464</v>
      </c>
      <c r="I119" s="25">
        <f t="shared" ref="I119:J119" si="12">I42+I48+I117</f>
        <v>1535430.69</v>
      </c>
      <c r="J119" s="198">
        <f t="shared" si="12"/>
        <v>1404886.92</v>
      </c>
      <c r="K119" s="63">
        <f t="shared" ref="K119:L119" si="13">K42+K117</f>
        <v>1506381.17</v>
      </c>
      <c r="L119" s="214">
        <f t="shared" si="13"/>
        <v>1363334.74</v>
      </c>
      <c r="M119" s="146">
        <f>M117+M42</f>
        <v>1559356</v>
      </c>
      <c r="N119" s="209">
        <f t="shared" ref="N119:R119" si="14">N42+N48+N117</f>
        <v>1405750</v>
      </c>
      <c r="O119" s="215">
        <f t="shared" si="14"/>
        <v>1348933.19</v>
      </c>
      <c r="P119" s="170">
        <f t="shared" si="14"/>
        <v>1387100</v>
      </c>
      <c r="Q119" s="171">
        <f t="shared" si="14"/>
        <v>1476671.6199999999</v>
      </c>
      <c r="R119" s="171">
        <f t="shared" si="14"/>
        <v>1366740</v>
      </c>
      <c r="S119" s="171">
        <f>S117+S48+S42</f>
        <v>1422281.5899999999</v>
      </c>
      <c r="T119" s="171">
        <f>T42+T48+T117</f>
        <v>1164879</v>
      </c>
    </row>
    <row r="120" spans="1:20" ht="15.75" customHeight="1">
      <c r="A120" s="10" t="s">
        <v>181</v>
      </c>
      <c r="B120" s="10"/>
      <c r="C120" s="139">
        <v>15000</v>
      </c>
      <c r="D120" s="140">
        <v>11963</v>
      </c>
      <c r="E120" s="200">
        <v>15000</v>
      </c>
      <c r="F120" s="201">
        <v>15356</v>
      </c>
      <c r="G120" s="202">
        <v>13000</v>
      </c>
      <c r="H120" s="203">
        <v>12080</v>
      </c>
      <c r="I120" s="204">
        <v>13000</v>
      </c>
      <c r="J120" s="203"/>
      <c r="L120" s="18"/>
      <c r="M120" s="128"/>
      <c r="N120" s="209"/>
      <c r="O120" s="210"/>
      <c r="P120" s="132"/>
      <c r="Q120" s="132"/>
      <c r="R120" s="132"/>
      <c r="S120" s="132"/>
      <c r="T120" s="132"/>
    </row>
    <row r="121" spans="1:20" ht="15.75" customHeight="1">
      <c r="A121" s="137" t="s">
        <v>150</v>
      </c>
      <c r="B121" s="211"/>
      <c r="C121" s="43">
        <f t="shared" ref="C121:I121" si="15">C22-C119+C120</f>
        <v>548361.56999999983</v>
      </c>
      <c r="D121" s="216">
        <f t="shared" si="15"/>
        <v>1212292</v>
      </c>
      <c r="E121" s="207">
        <f t="shared" si="15"/>
        <v>284967.75600000005</v>
      </c>
      <c r="F121" s="208">
        <f t="shared" si="15"/>
        <v>1754972</v>
      </c>
      <c r="G121" s="217">
        <f t="shared" si="15"/>
        <v>302149.2919999999</v>
      </c>
      <c r="H121" s="218">
        <f t="shared" si="15"/>
        <v>1377222</v>
      </c>
      <c r="I121" s="219">
        <f t="shared" si="15"/>
        <v>0</v>
      </c>
      <c r="J121" s="218">
        <f t="shared" ref="J121:T121" si="16">J22-J119</f>
        <v>60923.660000000149</v>
      </c>
      <c r="K121" s="220">
        <f t="shared" si="16"/>
        <v>-122361.16999999993</v>
      </c>
      <c r="L121" s="214">
        <f t="shared" si="16"/>
        <v>608420.13000000012</v>
      </c>
      <c r="M121" s="146">
        <f t="shared" si="16"/>
        <v>-34356</v>
      </c>
      <c r="N121" s="209">
        <f t="shared" si="16"/>
        <v>259250</v>
      </c>
      <c r="O121" s="215">
        <f t="shared" si="16"/>
        <v>524452.24</v>
      </c>
      <c r="P121" s="170">
        <f t="shared" si="16"/>
        <v>-12100</v>
      </c>
      <c r="Q121" s="171">
        <f t="shared" si="16"/>
        <v>255494.79000000027</v>
      </c>
      <c r="R121" s="171">
        <f t="shared" si="16"/>
        <v>28260</v>
      </c>
      <c r="S121" s="221">
        <f t="shared" si="16"/>
        <v>-1115727.98</v>
      </c>
      <c r="T121" s="221">
        <f t="shared" si="16"/>
        <v>-414795</v>
      </c>
    </row>
    <row r="122" spans="1:20" ht="15.75" customHeight="1">
      <c r="F122" s="25"/>
    </row>
    <row r="123" spans="1:20" ht="15.75" customHeight="1">
      <c r="F123" s="25"/>
    </row>
    <row r="124" spans="1:20" ht="15.75" customHeight="1">
      <c r="F124" s="25"/>
    </row>
    <row r="125" spans="1:20" ht="15.75" customHeight="1">
      <c r="F125" s="25"/>
    </row>
    <row r="126" spans="1:20" ht="15.75" customHeight="1">
      <c r="F126" s="25"/>
    </row>
    <row r="127" spans="1:20" ht="15.75" customHeight="1">
      <c r="F127" s="25"/>
    </row>
    <row r="128" spans="1:20" ht="15.75" customHeight="1">
      <c r="F128" s="25"/>
    </row>
    <row r="129" spans="5:6" ht="15.75" customHeight="1">
      <c r="F129" s="25"/>
    </row>
    <row r="130" spans="5:6" ht="15.75" customHeight="1">
      <c r="E130" s="222"/>
      <c r="F130" s="223"/>
    </row>
    <row r="131" spans="5:6" ht="15.75" customHeight="1">
      <c r="F131" s="25"/>
    </row>
    <row r="132" spans="5:6" ht="15.75" customHeight="1">
      <c r="F132" s="25"/>
    </row>
    <row r="133" spans="5:6" ht="15.75" customHeight="1">
      <c r="F133" s="25"/>
    </row>
    <row r="134" spans="5:6" ht="15.75" customHeight="1">
      <c r="F134" s="25"/>
    </row>
    <row r="135" spans="5:6" ht="15.75" customHeight="1"/>
    <row r="136" spans="5:6" ht="15.75" customHeight="1"/>
    <row r="137" spans="5:6" ht="15.75" customHeight="1"/>
    <row r="138" spans="5:6" ht="15.75" customHeight="1"/>
    <row r="139" spans="5:6" ht="15.75" customHeight="1"/>
    <row r="140" spans="5:6" ht="15.75" customHeight="1"/>
    <row r="141" spans="5:6" ht="15.75" customHeight="1"/>
    <row r="142" spans="5:6" ht="15.75" customHeight="1"/>
    <row r="143" spans="5:6" ht="15.75" customHeight="1"/>
    <row r="144" spans="5:6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43.5546875" customWidth="1"/>
    <col min="3" max="4" width="14.6640625" customWidth="1"/>
    <col min="5" max="5" width="15.109375" customWidth="1"/>
    <col min="6" max="26" width="10.6640625" customWidth="1"/>
  </cols>
  <sheetData>
    <row r="1" spans="1:5" ht="14.4">
      <c r="A1" s="92" t="s">
        <v>154</v>
      </c>
    </row>
    <row r="2" spans="1:5" ht="14.4">
      <c r="A2" s="92" t="s">
        <v>155</v>
      </c>
      <c r="C2" s="92" t="s">
        <v>156</v>
      </c>
      <c r="D2" s="4" t="s">
        <v>23</v>
      </c>
      <c r="E2" s="4" t="s">
        <v>32</v>
      </c>
    </row>
    <row r="3" spans="1:5" ht="14.4">
      <c r="A3" s="92">
        <v>3110</v>
      </c>
      <c r="B3" s="92" t="s">
        <v>41</v>
      </c>
      <c r="C3" s="18">
        <f t="shared" ref="C3:C21" si="0">SUM(D3:AR3)</f>
        <v>0</v>
      </c>
      <c r="D3" s="16"/>
      <c r="E3" s="18"/>
    </row>
    <row r="4" spans="1:5" ht="14.4">
      <c r="A4" s="92">
        <v>3120</v>
      </c>
      <c r="B4" s="92" t="s">
        <v>42</v>
      </c>
      <c r="C4" s="18">
        <f t="shared" si="0"/>
        <v>0</v>
      </c>
      <c r="D4" s="16"/>
      <c r="E4" s="18"/>
    </row>
    <row r="5" spans="1:5" ht="14.4">
      <c r="A5" s="92">
        <v>3400</v>
      </c>
      <c r="B5" s="92" t="s">
        <v>43</v>
      </c>
      <c r="C5" s="18">
        <f t="shared" si="0"/>
        <v>0</v>
      </c>
      <c r="D5" s="16"/>
      <c r="E5" s="18"/>
    </row>
    <row r="6" spans="1:5" ht="14.4">
      <c r="A6" s="92">
        <v>3440</v>
      </c>
      <c r="B6" s="92" t="s">
        <v>44</v>
      </c>
      <c r="C6" s="18">
        <f t="shared" si="0"/>
        <v>0</v>
      </c>
      <c r="D6" s="16"/>
      <c r="E6" s="18"/>
    </row>
    <row r="7" spans="1:5" ht="14.4">
      <c r="A7" s="92">
        <v>3450</v>
      </c>
      <c r="B7" s="92" t="s">
        <v>45</v>
      </c>
      <c r="C7" s="18">
        <f t="shared" si="0"/>
        <v>0</v>
      </c>
      <c r="D7" s="16"/>
      <c r="E7" s="18"/>
    </row>
    <row r="8" spans="1:5" ht="14.4">
      <c r="A8" s="92">
        <v>3480</v>
      </c>
      <c r="B8" s="92" t="s">
        <v>46</v>
      </c>
      <c r="C8" s="18">
        <f t="shared" si="0"/>
        <v>0</v>
      </c>
      <c r="D8" s="16">
        <v>0</v>
      </c>
      <c r="E8" s="18"/>
    </row>
    <row r="9" spans="1:5" ht="14.4">
      <c r="A9" s="92">
        <v>3490</v>
      </c>
      <c r="B9" s="92" t="s">
        <v>47</v>
      </c>
      <c r="C9" s="18">
        <f t="shared" si="0"/>
        <v>100000</v>
      </c>
      <c r="D9" s="16"/>
      <c r="E9" s="18">
        <v>100000</v>
      </c>
    </row>
    <row r="10" spans="1:5" ht="14.4">
      <c r="A10" s="92">
        <v>3610</v>
      </c>
      <c r="B10" s="92" t="s">
        <v>48</v>
      </c>
      <c r="C10" s="18">
        <f t="shared" si="0"/>
        <v>555000</v>
      </c>
      <c r="D10" s="16">
        <v>225000</v>
      </c>
      <c r="E10" s="18">
        <v>330000</v>
      </c>
    </row>
    <row r="11" spans="1:5" ht="14.4">
      <c r="A11" s="92">
        <v>3630</v>
      </c>
      <c r="B11" s="92" t="s">
        <v>49</v>
      </c>
      <c r="C11" s="18">
        <f t="shared" si="0"/>
        <v>0</v>
      </c>
      <c r="D11" s="16"/>
      <c r="E11" s="18"/>
    </row>
    <row r="12" spans="1:5" ht="14.4">
      <c r="A12" s="92">
        <v>3900</v>
      </c>
      <c r="B12" s="92" t="s">
        <v>50</v>
      </c>
      <c r="C12" s="18">
        <f t="shared" si="0"/>
        <v>0</v>
      </c>
      <c r="D12" s="16"/>
      <c r="E12" s="18"/>
    </row>
    <row r="13" spans="1:5" ht="14.4">
      <c r="A13" s="92">
        <v>3910</v>
      </c>
      <c r="B13" s="92" t="s">
        <v>51</v>
      </c>
      <c r="C13" s="18">
        <f t="shared" si="0"/>
        <v>0</v>
      </c>
      <c r="D13" s="16"/>
      <c r="E13" s="18"/>
    </row>
    <row r="14" spans="1:5" ht="14.4">
      <c r="A14" s="92">
        <v>3920</v>
      </c>
      <c r="B14" s="92" t="s">
        <v>52</v>
      </c>
      <c r="C14" s="18">
        <f t="shared" si="0"/>
        <v>0</v>
      </c>
      <c r="D14" s="16"/>
      <c r="E14" s="18"/>
    </row>
    <row r="15" spans="1:5" ht="14.4">
      <c r="A15" s="92">
        <v>3940</v>
      </c>
      <c r="B15" s="92" t="s">
        <v>53</v>
      </c>
      <c r="C15" s="18">
        <f t="shared" si="0"/>
        <v>0</v>
      </c>
      <c r="D15" s="16"/>
      <c r="E15" s="18"/>
    </row>
    <row r="16" spans="1:5" ht="14.4">
      <c r="A16" s="92">
        <v>3950</v>
      </c>
      <c r="B16" s="92" t="s">
        <v>54</v>
      </c>
      <c r="C16" s="18">
        <f t="shared" si="0"/>
        <v>0</v>
      </c>
      <c r="D16" s="16"/>
      <c r="E16" s="18"/>
    </row>
    <row r="17" spans="1:5" ht="14.4">
      <c r="A17" s="92">
        <v>3960</v>
      </c>
      <c r="B17" s="92" t="s">
        <v>55</v>
      </c>
      <c r="C17" s="18">
        <f t="shared" si="0"/>
        <v>0</v>
      </c>
      <c r="D17" s="16"/>
      <c r="E17" s="18"/>
    </row>
    <row r="18" spans="1:5" ht="14.4">
      <c r="A18" s="92">
        <v>3970</v>
      </c>
      <c r="B18" s="92" t="s">
        <v>56</v>
      </c>
      <c r="C18" s="18">
        <f t="shared" si="0"/>
        <v>0</v>
      </c>
      <c r="D18" s="16"/>
      <c r="E18" s="18"/>
    </row>
    <row r="19" spans="1:5" ht="14.4">
      <c r="A19" s="92">
        <v>3990</v>
      </c>
      <c r="B19" s="92" t="s">
        <v>57</v>
      </c>
      <c r="C19" s="18">
        <f t="shared" si="0"/>
        <v>0</v>
      </c>
      <c r="D19" s="16"/>
      <c r="E19" s="18"/>
    </row>
    <row r="20" spans="1:5" ht="14.4">
      <c r="A20" s="92">
        <v>3991</v>
      </c>
      <c r="B20" s="92" t="s">
        <v>58</v>
      </c>
      <c r="C20" s="18">
        <f t="shared" si="0"/>
        <v>0</v>
      </c>
      <c r="D20" s="16"/>
      <c r="E20" s="18"/>
    </row>
    <row r="21" spans="1:5" ht="15.75" customHeight="1">
      <c r="A21" s="92" t="s">
        <v>59</v>
      </c>
      <c r="C21" s="30">
        <f t="shared" si="0"/>
        <v>655000</v>
      </c>
      <c r="D21" s="32">
        <f t="shared" ref="D21:E21" si="1">SUM(D3:D20)</f>
        <v>225000</v>
      </c>
      <c r="E21" s="34">
        <f t="shared" si="1"/>
        <v>430000</v>
      </c>
    </row>
    <row r="22" spans="1:5" ht="15.75" customHeight="1">
      <c r="C22" s="18"/>
      <c r="D22" s="16"/>
      <c r="E22" s="18"/>
    </row>
    <row r="23" spans="1:5" ht="15.75" customHeight="1">
      <c r="A23" s="92" t="s">
        <v>60</v>
      </c>
      <c r="C23" s="18"/>
      <c r="D23" s="42"/>
      <c r="E23" s="41"/>
    </row>
    <row r="24" spans="1:5" ht="15.75" customHeight="1">
      <c r="A24" s="92">
        <v>5010</v>
      </c>
      <c r="B24" s="92" t="s">
        <v>61</v>
      </c>
      <c r="C24" s="18">
        <f t="shared" ref="C24:C41" si="2">SUM(D24:AR24)</f>
        <v>0</v>
      </c>
      <c r="D24" s="16"/>
      <c r="E24" s="18"/>
    </row>
    <row r="25" spans="1:5" ht="15.75" customHeight="1">
      <c r="A25" s="92">
        <v>5011</v>
      </c>
      <c r="B25" s="92" t="s">
        <v>62</v>
      </c>
      <c r="C25" s="18">
        <f t="shared" si="2"/>
        <v>0</v>
      </c>
      <c r="D25" s="16"/>
      <c r="E25" s="18"/>
    </row>
    <row r="26" spans="1:5" ht="15.75" customHeight="1">
      <c r="A26" s="92">
        <v>5020</v>
      </c>
      <c r="B26" s="92" t="s">
        <v>63</v>
      </c>
      <c r="C26" s="18">
        <f t="shared" si="2"/>
        <v>0</v>
      </c>
      <c r="D26" s="16"/>
      <c r="E26" s="18"/>
    </row>
    <row r="27" spans="1:5" ht="15.75" customHeight="1">
      <c r="A27" s="92">
        <v>5090</v>
      </c>
      <c r="B27" s="92" t="s">
        <v>64</v>
      </c>
      <c r="C27" s="18">
        <f t="shared" si="2"/>
        <v>0</v>
      </c>
      <c r="D27" s="16"/>
      <c r="E27" s="18"/>
    </row>
    <row r="28" spans="1:5" ht="15.75" customHeight="1">
      <c r="A28" s="92">
        <v>5250</v>
      </c>
      <c r="B28" s="92" t="s">
        <v>65</v>
      </c>
      <c r="C28" s="18">
        <f t="shared" si="2"/>
        <v>0</v>
      </c>
      <c r="D28" s="16"/>
      <c r="E28" s="18"/>
    </row>
    <row r="29" spans="1:5" ht="15.75" customHeight="1">
      <c r="A29" s="92">
        <v>5270</v>
      </c>
      <c r="B29" s="92" t="s">
        <v>66</v>
      </c>
      <c r="C29" s="18">
        <f t="shared" si="2"/>
        <v>0</v>
      </c>
      <c r="D29" s="16"/>
      <c r="E29" s="18"/>
    </row>
    <row r="30" spans="1:5" ht="15.75" customHeight="1">
      <c r="A30" s="92">
        <v>5290</v>
      </c>
      <c r="B30" s="92" t="s">
        <v>67</v>
      </c>
      <c r="C30" s="18">
        <f t="shared" si="2"/>
        <v>0</v>
      </c>
      <c r="D30" s="16"/>
      <c r="E30" s="18"/>
    </row>
    <row r="31" spans="1:5" ht="15.75" customHeight="1">
      <c r="A31" s="92">
        <v>5310</v>
      </c>
      <c r="B31" s="92" t="s">
        <v>68</v>
      </c>
      <c r="C31" s="18">
        <f t="shared" si="2"/>
        <v>0</v>
      </c>
      <c r="D31" s="16"/>
      <c r="E31" s="18"/>
    </row>
    <row r="32" spans="1:5" ht="15.75" customHeight="1">
      <c r="A32" s="92">
        <v>5330</v>
      </c>
      <c r="B32" s="92" t="s">
        <v>69</v>
      </c>
      <c r="C32" s="18">
        <f t="shared" si="2"/>
        <v>0</v>
      </c>
      <c r="D32" s="16"/>
      <c r="E32" s="18"/>
    </row>
    <row r="33" spans="1:5" ht="15.75" customHeight="1">
      <c r="A33" s="92">
        <v>5350</v>
      </c>
      <c r="B33" s="92" t="s">
        <v>70</v>
      </c>
      <c r="C33" s="18">
        <f t="shared" si="2"/>
        <v>0</v>
      </c>
      <c r="D33" s="16"/>
      <c r="E33" s="18"/>
    </row>
    <row r="34" spans="1:5" ht="15.75" customHeight="1">
      <c r="A34" s="92">
        <v>5400</v>
      </c>
      <c r="B34" s="92" t="s">
        <v>71</v>
      </c>
      <c r="C34" s="18">
        <f t="shared" si="2"/>
        <v>0</v>
      </c>
      <c r="D34" s="16"/>
      <c r="E34" s="18"/>
    </row>
    <row r="35" spans="1:5" ht="15.75" customHeight="1">
      <c r="A35" s="92">
        <v>5411</v>
      </c>
      <c r="B35" s="92" t="s">
        <v>72</v>
      </c>
      <c r="C35" s="18">
        <f t="shared" si="2"/>
        <v>0</v>
      </c>
      <c r="D35" s="16"/>
      <c r="E35" s="18"/>
    </row>
    <row r="36" spans="1:5" ht="15.75" customHeight="1">
      <c r="A36" s="92">
        <v>5510</v>
      </c>
      <c r="B36" s="92" t="s">
        <v>73</v>
      </c>
      <c r="C36" s="18">
        <f t="shared" si="2"/>
        <v>0</v>
      </c>
      <c r="D36" s="16"/>
      <c r="E36" s="18"/>
    </row>
    <row r="37" spans="1:5" ht="15.75" customHeight="1">
      <c r="A37" s="92">
        <v>5900</v>
      </c>
      <c r="B37" s="92" t="s">
        <v>74</v>
      </c>
      <c r="C37" s="18">
        <f t="shared" si="2"/>
        <v>0</v>
      </c>
      <c r="D37" s="16"/>
      <c r="E37" s="18"/>
    </row>
    <row r="38" spans="1:5" ht="15.75" customHeight="1">
      <c r="A38" s="92">
        <v>5910</v>
      </c>
      <c r="B38" s="92" t="s">
        <v>75</v>
      </c>
      <c r="C38" s="18">
        <f t="shared" si="2"/>
        <v>0</v>
      </c>
      <c r="D38" s="16"/>
      <c r="E38" s="18"/>
    </row>
    <row r="39" spans="1:5" ht="15.75" customHeight="1">
      <c r="A39" s="92">
        <v>5945</v>
      </c>
      <c r="B39" s="92" t="s">
        <v>76</v>
      </c>
      <c r="C39" s="18">
        <f t="shared" si="2"/>
        <v>0</v>
      </c>
      <c r="D39" s="16"/>
      <c r="E39" s="18"/>
    </row>
    <row r="40" spans="1:5" ht="15.75" customHeight="1">
      <c r="A40" s="92">
        <v>5990</v>
      </c>
      <c r="B40" s="92" t="s">
        <v>77</v>
      </c>
      <c r="C40" s="18">
        <f t="shared" si="2"/>
        <v>0</v>
      </c>
      <c r="D40" s="16"/>
      <c r="E40" s="18"/>
    </row>
    <row r="41" spans="1:5" ht="15.75" customHeight="1">
      <c r="A41" s="92" t="s">
        <v>78</v>
      </c>
      <c r="C41" s="18">
        <f t="shared" si="2"/>
        <v>0</v>
      </c>
      <c r="D41" s="49">
        <f>SUM(D24:D40)</f>
        <v>0</v>
      </c>
      <c r="E41" s="30"/>
    </row>
    <row r="42" spans="1:5" ht="15.75" customHeight="1">
      <c r="C42" s="18"/>
      <c r="D42" s="16"/>
      <c r="E42" s="18"/>
    </row>
    <row r="43" spans="1:5" ht="15.75" customHeight="1">
      <c r="A43" s="92" t="s">
        <v>79</v>
      </c>
      <c r="C43" s="18"/>
      <c r="D43" s="42"/>
      <c r="E43" s="41"/>
    </row>
    <row r="44" spans="1:5" ht="15.75" customHeight="1">
      <c r="A44" s="92">
        <v>6000</v>
      </c>
      <c r="B44" s="92" t="s">
        <v>80</v>
      </c>
      <c r="C44" s="18">
        <f t="shared" ref="C44:C46" si="3">SUM(D44:AR44)</f>
        <v>0</v>
      </c>
      <c r="D44" s="16"/>
      <c r="E44" s="18"/>
    </row>
    <row r="45" spans="1:5" ht="15.75" customHeight="1">
      <c r="A45" s="92">
        <v>6010</v>
      </c>
      <c r="B45" s="92" t="s">
        <v>81</v>
      </c>
      <c r="C45" s="18">
        <f t="shared" si="3"/>
        <v>0</v>
      </c>
      <c r="D45" s="16"/>
      <c r="E45" s="18"/>
    </row>
    <row r="46" spans="1:5" ht="15.75" customHeight="1">
      <c r="A46" s="92">
        <v>6015</v>
      </c>
      <c r="B46" s="92" t="s">
        <v>82</v>
      </c>
      <c r="C46" s="18">
        <f t="shared" si="3"/>
        <v>0</v>
      </c>
      <c r="D46" s="16"/>
      <c r="E46" s="18"/>
    </row>
    <row r="47" spans="1:5" ht="15.75" customHeight="1">
      <c r="A47" s="92" t="s">
        <v>83</v>
      </c>
      <c r="C47" s="18">
        <f>SUM(C44:AR46)</f>
        <v>0</v>
      </c>
      <c r="D47" s="64"/>
      <c r="E47" s="63"/>
    </row>
    <row r="48" spans="1:5" ht="15.75" customHeight="1">
      <c r="C48" s="18"/>
      <c r="D48" s="16"/>
      <c r="E48" s="18"/>
    </row>
    <row r="49" spans="1:5" ht="15.75" customHeight="1">
      <c r="C49" s="18"/>
      <c r="D49" s="16"/>
      <c r="E49" s="18"/>
    </row>
    <row r="50" spans="1:5" ht="15.75" customHeight="1">
      <c r="A50" s="92" t="s">
        <v>84</v>
      </c>
      <c r="C50" s="18"/>
      <c r="D50" s="42"/>
      <c r="E50" s="41"/>
    </row>
    <row r="51" spans="1:5" ht="15.75" customHeight="1">
      <c r="A51" s="92">
        <v>4110</v>
      </c>
      <c r="B51" s="92" t="s">
        <v>85</v>
      </c>
      <c r="C51" s="18">
        <f t="shared" ref="C51:C115" si="4">SUM(D51:AR51)</f>
        <v>0</v>
      </c>
      <c r="D51" s="16"/>
      <c r="E51" s="18"/>
    </row>
    <row r="52" spans="1:5" ht="15.75" customHeight="1">
      <c r="A52" s="92">
        <v>4120</v>
      </c>
      <c r="B52" s="92" t="s">
        <v>86</v>
      </c>
      <c r="C52" s="18">
        <f t="shared" si="4"/>
        <v>0</v>
      </c>
      <c r="D52" s="16"/>
      <c r="E52" s="18"/>
    </row>
    <row r="53" spans="1:5" ht="15.75" customHeight="1">
      <c r="A53" s="92">
        <v>4150</v>
      </c>
      <c r="B53" s="92" t="s">
        <v>87</v>
      </c>
      <c r="C53" s="18">
        <f t="shared" si="4"/>
        <v>0</v>
      </c>
      <c r="D53" s="16"/>
      <c r="E53" s="18"/>
    </row>
    <row r="54" spans="1:5" ht="15.75" customHeight="1">
      <c r="A54" s="92">
        <v>4200</v>
      </c>
      <c r="B54" s="92" t="s">
        <v>88</v>
      </c>
      <c r="C54" s="18">
        <f t="shared" si="4"/>
        <v>0</v>
      </c>
      <c r="D54" s="16"/>
      <c r="E54" s="18"/>
    </row>
    <row r="55" spans="1:5" ht="15.75" customHeight="1">
      <c r="A55" s="92">
        <v>4300</v>
      </c>
      <c r="B55" s="92" t="s">
        <v>89</v>
      </c>
      <c r="C55" s="18">
        <f t="shared" si="4"/>
        <v>0</v>
      </c>
      <c r="D55" s="16"/>
      <c r="E55" s="18"/>
    </row>
    <row r="56" spans="1:5" ht="15.75" customHeight="1">
      <c r="A56" s="92">
        <v>4350</v>
      </c>
      <c r="B56" s="92" t="s">
        <v>90</v>
      </c>
      <c r="C56" s="18">
        <f t="shared" si="4"/>
        <v>0</v>
      </c>
      <c r="D56" s="16"/>
      <c r="E56" s="18"/>
    </row>
    <row r="57" spans="1:5" ht="15.75" customHeight="1">
      <c r="A57" s="92">
        <v>4500</v>
      </c>
      <c r="B57" s="92" t="s">
        <v>91</v>
      </c>
      <c r="C57" s="18">
        <f t="shared" si="4"/>
        <v>0</v>
      </c>
      <c r="D57" s="16"/>
      <c r="E57" s="18"/>
    </row>
    <row r="58" spans="1:5" ht="15.75" customHeight="1">
      <c r="A58" s="92">
        <v>4510</v>
      </c>
      <c r="B58" s="92" t="s">
        <v>92</v>
      </c>
      <c r="C58" s="18">
        <f t="shared" si="4"/>
        <v>0</v>
      </c>
      <c r="D58" s="16"/>
      <c r="E58" s="18"/>
    </row>
    <row r="59" spans="1:5" ht="15.75" customHeight="1">
      <c r="A59" s="92">
        <v>4590</v>
      </c>
      <c r="B59" s="92" t="s">
        <v>93</v>
      </c>
      <c r="C59" s="18">
        <f t="shared" si="4"/>
        <v>0</v>
      </c>
      <c r="D59" s="16"/>
      <c r="E59" s="18"/>
    </row>
    <row r="60" spans="1:5" ht="15.75" customHeight="1">
      <c r="A60" s="92">
        <v>4700</v>
      </c>
      <c r="B60" s="92" t="s">
        <v>94</v>
      </c>
      <c r="C60" s="18">
        <f t="shared" si="4"/>
        <v>0</v>
      </c>
      <c r="D60" s="16"/>
      <c r="E60" s="18"/>
    </row>
    <row r="61" spans="1:5" ht="15.75" customHeight="1">
      <c r="A61" s="92">
        <v>4800</v>
      </c>
      <c r="B61" s="92" t="s">
        <v>95</v>
      </c>
      <c r="C61" s="18">
        <f t="shared" si="4"/>
        <v>0</v>
      </c>
      <c r="D61" s="16"/>
      <c r="E61" s="18"/>
    </row>
    <row r="62" spans="1:5" ht="15.75" customHeight="1">
      <c r="A62" s="92">
        <v>4990</v>
      </c>
      <c r="B62" s="92" t="s">
        <v>96</v>
      </c>
      <c r="C62" s="18">
        <f t="shared" si="4"/>
        <v>0</v>
      </c>
      <c r="D62" s="16"/>
      <c r="E62" s="18"/>
    </row>
    <row r="63" spans="1:5" ht="15.75" customHeight="1">
      <c r="A63" s="92">
        <v>4990</v>
      </c>
      <c r="B63" s="92" t="s">
        <v>97</v>
      </c>
      <c r="C63" s="18">
        <f t="shared" si="4"/>
        <v>0</v>
      </c>
      <c r="D63" s="16"/>
      <c r="E63" s="18"/>
    </row>
    <row r="64" spans="1:5" ht="15.75" customHeight="1">
      <c r="A64" s="92">
        <v>6010</v>
      </c>
      <c r="B64" s="92" t="s">
        <v>81</v>
      </c>
      <c r="C64" s="18">
        <f t="shared" si="4"/>
        <v>0</v>
      </c>
      <c r="D64" s="16"/>
      <c r="E64" s="18"/>
    </row>
    <row r="65" spans="1:5" ht="15.75" customHeight="1">
      <c r="A65" s="92">
        <v>6015</v>
      </c>
      <c r="B65" s="92" t="s">
        <v>82</v>
      </c>
      <c r="C65" s="18">
        <f t="shared" si="4"/>
        <v>0</v>
      </c>
      <c r="D65" s="16"/>
      <c r="E65" s="18"/>
    </row>
    <row r="66" spans="1:5" ht="15.75" customHeight="1">
      <c r="A66" s="92">
        <v>6100</v>
      </c>
      <c r="B66" s="92" t="s">
        <v>98</v>
      </c>
      <c r="C66" s="18">
        <f t="shared" si="4"/>
        <v>0</v>
      </c>
      <c r="D66" s="16"/>
      <c r="E66" s="18"/>
    </row>
    <row r="67" spans="1:5" ht="15.75" customHeight="1">
      <c r="A67" s="92">
        <v>6110</v>
      </c>
      <c r="B67" s="92" t="s">
        <v>99</v>
      </c>
      <c r="C67" s="18">
        <f t="shared" si="4"/>
        <v>0</v>
      </c>
      <c r="D67" s="16"/>
      <c r="E67" s="18"/>
    </row>
    <row r="68" spans="1:5" ht="15.75" customHeight="1">
      <c r="A68" s="92">
        <v>6300</v>
      </c>
      <c r="B68" s="92" t="s">
        <v>100</v>
      </c>
      <c r="C68" s="18">
        <f t="shared" si="4"/>
        <v>0</v>
      </c>
      <c r="D68" s="16"/>
      <c r="E68" s="18"/>
    </row>
    <row r="69" spans="1:5" ht="15.75" customHeight="1">
      <c r="A69" s="92">
        <v>6320</v>
      </c>
      <c r="B69" s="92" t="s">
        <v>101</v>
      </c>
      <c r="C69" s="18">
        <f t="shared" si="4"/>
        <v>70000</v>
      </c>
      <c r="D69" s="16">
        <v>10000</v>
      </c>
      <c r="E69" s="18">
        <v>60000</v>
      </c>
    </row>
    <row r="70" spans="1:5" ht="15.75" customHeight="1">
      <c r="A70" s="92">
        <v>6340</v>
      </c>
      <c r="B70" s="92" t="s">
        <v>102</v>
      </c>
      <c r="C70" s="18">
        <f t="shared" si="4"/>
        <v>310000</v>
      </c>
      <c r="D70" s="16">
        <v>90000</v>
      </c>
      <c r="E70" s="18">
        <v>220000</v>
      </c>
    </row>
    <row r="71" spans="1:5" ht="15.75" customHeight="1">
      <c r="A71" s="92">
        <v>6360</v>
      </c>
      <c r="B71" s="92" t="s">
        <v>103</v>
      </c>
      <c r="C71" s="18">
        <f t="shared" si="4"/>
        <v>0</v>
      </c>
      <c r="D71" s="16"/>
      <c r="E71" s="18"/>
    </row>
    <row r="72" spans="1:5" ht="15.75" customHeight="1">
      <c r="A72" s="92">
        <v>6390</v>
      </c>
      <c r="B72" s="92" t="s">
        <v>104</v>
      </c>
      <c r="C72" s="18">
        <f t="shared" si="4"/>
        <v>6000</v>
      </c>
      <c r="D72" s="16"/>
      <c r="E72" s="18">
        <v>6000</v>
      </c>
    </row>
    <row r="73" spans="1:5" ht="15.75" customHeight="1">
      <c r="A73" s="92">
        <v>6420</v>
      </c>
      <c r="B73" s="92" t="s">
        <v>105</v>
      </c>
      <c r="C73" s="18">
        <f t="shared" si="4"/>
        <v>0</v>
      </c>
      <c r="D73" s="16"/>
      <c r="E73" s="18"/>
    </row>
    <row r="74" spans="1:5" ht="15.75" customHeight="1">
      <c r="A74" s="92">
        <v>6440</v>
      </c>
      <c r="B74" s="92" t="s">
        <v>106</v>
      </c>
      <c r="C74" s="18">
        <f t="shared" si="4"/>
        <v>0</v>
      </c>
      <c r="D74" s="16"/>
      <c r="E74" s="18"/>
    </row>
    <row r="75" spans="1:5" ht="15.75" customHeight="1">
      <c r="A75" s="92">
        <v>6490</v>
      </c>
      <c r="B75" s="92" t="s">
        <v>107</v>
      </c>
      <c r="C75" s="18">
        <f t="shared" si="4"/>
        <v>0</v>
      </c>
      <c r="D75" s="16"/>
      <c r="E75" s="18"/>
    </row>
    <row r="76" spans="1:5" ht="15.75" customHeight="1">
      <c r="A76" s="92">
        <v>6540</v>
      </c>
      <c r="B76" s="92" t="s">
        <v>108</v>
      </c>
      <c r="C76" s="18">
        <f t="shared" si="4"/>
        <v>9000</v>
      </c>
      <c r="D76" s="16">
        <v>9000</v>
      </c>
      <c r="E76" s="18"/>
    </row>
    <row r="77" spans="1:5" ht="15.75" customHeight="1">
      <c r="A77" s="92">
        <v>6550</v>
      </c>
      <c r="B77" s="92" t="s">
        <v>109</v>
      </c>
      <c r="C77" s="18">
        <f t="shared" si="4"/>
        <v>10000</v>
      </c>
      <c r="D77" s="16">
        <v>10000</v>
      </c>
      <c r="E77" s="18"/>
    </row>
    <row r="78" spans="1:5" ht="15.75" customHeight="1">
      <c r="A78" s="92">
        <v>6570</v>
      </c>
      <c r="B78" s="92" t="s">
        <v>110</v>
      </c>
      <c r="C78" s="18">
        <f t="shared" si="4"/>
        <v>0</v>
      </c>
      <c r="D78" s="16"/>
      <c r="E78" s="18"/>
    </row>
    <row r="79" spans="1:5" ht="15.75" customHeight="1">
      <c r="A79" s="92" t="s">
        <v>111</v>
      </c>
      <c r="B79" s="92" t="s">
        <v>112</v>
      </c>
      <c r="C79" s="18">
        <f t="shared" si="4"/>
        <v>295000</v>
      </c>
      <c r="D79" s="16">
        <v>20000</v>
      </c>
      <c r="E79" s="18">
        <v>275000</v>
      </c>
    </row>
    <row r="80" spans="1:5" ht="15.75" customHeight="1">
      <c r="A80" s="92">
        <v>6620</v>
      </c>
      <c r="B80" s="92" t="s">
        <v>113</v>
      </c>
      <c r="C80" s="18">
        <f t="shared" si="4"/>
        <v>10000</v>
      </c>
      <c r="D80" s="16"/>
      <c r="E80" s="18">
        <v>10000</v>
      </c>
    </row>
    <row r="81" spans="1:5" ht="15.75" customHeight="1">
      <c r="A81" s="92">
        <v>6700</v>
      </c>
      <c r="B81" s="92" t="s">
        <v>114</v>
      </c>
      <c r="C81" s="18">
        <f t="shared" si="4"/>
        <v>0</v>
      </c>
      <c r="D81" s="16"/>
      <c r="E81" s="18"/>
    </row>
    <row r="82" spans="1:5" ht="15.75" customHeight="1">
      <c r="A82" s="92">
        <v>6712</v>
      </c>
      <c r="B82" s="92" t="s">
        <v>115</v>
      </c>
      <c r="C82" s="18">
        <f t="shared" si="4"/>
        <v>0</v>
      </c>
      <c r="D82" s="16"/>
      <c r="E82" s="18"/>
    </row>
    <row r="83" spans="1:5" ht="15.75" customHeight="1">
      <c r="A83" s="92">
        <v>6730</v>
      </c>
      <c r="B83" s="92" t="s">
        <v>116</v>
      </c>
      <c r="C83" s="18">
        <f t="shared" si="4"/>
        <v>0</v>
      </c>
      <c r="D83" s="16"/>
      <c r="E83" s="18"/>
    </row>
    <row r="84" spans="1:5" ht="15.75" customHeight="1">
      <c r="A84" s="92">
        <v>6790</v>
      </c>
      <c r="B84" s="92" t="s">
        <v>117</v>
      </c>
      <c r="C84" s="18">
        <f t="shared" si="4"/>
        <v>0</v>
      </c>
      <c r="D84" s="16"/>
      <c r="E84" s="18"/>
    </row>
    <row r="85" spans="1:5" ht="15.75" customHeight="1">
      <c r="A85" s="92">
        <v>6800</v>
      </c>
      <c r="B85" s="92" t="s">
        <v>118</v>
      </c>
      <c r="C85" s="18">
        <f t="shared" si="4"/>
        <v>0</v>
      </c>
      <c r="D85" s="16"/>
      <c r="E85" s="18"/>
    </row>
    <row r="86" spans="1:5" ht="15.75" customHeight="1">
      <c r="A86" s="92">
        <v>6810</v>
      </c>
      <c r="B86" s="92" t="s">
        <v>119</v>
      </c>
      <c r="C86" s="18">
        <f t="shared" si="4"/>
        <v>0</v>
      </c>
      <c r="D86" s="16"/>
      <c r="E86" s="18"/>
    </row>
    <row r="87" spans="1:5" ht="15.75" customHeight="1">
      <c r="A87" s="92">
        <v>6811</v>
      </c>
      <c r="B87" s="92" t="s">
        <v>120</v>
      </c>
      <c r="C87" s="18">
        <f t="shared" si="4"/>
        <v>0</v>
      </c>
      <c r="D87" s="16"/>
      <c r="E87" s="18"/>
    </row>
    <row r="88" spans="1:5" ht="15.75" customHeight="1">
      <c r="A88" s="92">
        <v>6820</v>
      </c>
      <c r="B88" s="92" t="s">
        <v>121</v>
      </c>
      <c r="C88" s="18">
        <f t="shared" si="4"/>
        <v>0</v>
      </c>
      <c r="D88" s="16"/>
      <c r="E88" s="18"/>
    </row>
    <row r="89" spans="1:5" ht="15.75" customHeight="1">
      <c r="A89" s="92">
        <v>6840</v>
      </c>
      <c r="B89" s="92" t="s">
        <v>122</v>
      </c>
      <c r="C89" s="18">
        <f t="shared" si="4"/>
        <v>0</v>
      </c>
      <c r="D89" s="16"/>
      <c r="E89" s="18"/>
    </row>
    <row r="90" spans="1:5" ht="15.75" customHeight="1">
      <c r="A90" s="92">
        <v>6860</v>
      </c>
      <c r="B90" s="92" t="s">
        <v>123</v>
      </c>
      <c r="C90" s="18">
        <f t="shared" si="4"/>
        <v>0</v>
      </c>
      <c r="D90" s="16"/>
      <c r="E90" s="18"/>
    </row>
    <row r="91" spans="1:5" ht="15.75" customHeight="1">
      <c r="A91" s="92">
        <v>6900</v>
      </c>
      <c r="B91" s="92" t="s">
        <v>124</v>
      </c>
      <c r="C91" s="18">
        <f t="shared" si="4"/>
        <v>0</v>
      </c>
      <c r="D91" s="16"/>
      <c r="E91" s="18"/>
    </row>
    <row r="92" spans="1:5" ht="15.75" customHeight="1">
      <c r="A92" s="92">
        <v>6940</v>
      </c>
      <c r="B92" s="92" t="s">
        <v>125</v>
      </c>
      <c r="C92" s="18">
        <f t="shared" si="4"/>
        <v>0</v>
      </c>
      <c r="D92" s="16"/>
      <c r="E92" s="18"/>
    </row>
    <row r="93" spans="1:5" ht="15.75" customHeight="1">
      <c r="A93" s="92">
        <v>7100</v>
      </c>
      <c r="B93" s="92" t="s">
        <v>126</v>
      </c>
      <c r="C93" s="18">
        <f t="shared" si="4"/>
        <v>0</v>
      </c>
      <c r="D93" s="16"/>
      <c r="E93" s="18"/>
    </row>
    <row r="94" spans="1:5" ht="15.75" customHeight="1">
      <c r="A94" s="92">
        <v>7101</v>
      </c>
      <c r="B94" s="92" t="s">
        <v>127</v>
      </c>
      <c r="C94" s="18">
        <f t="shared" si="4"/>
        <v>0</v>
      </c>
      <c r="D94" s="16"/>
      <c r="E94" s="18"/>
    </row>
    <row r="95" spans="1:5" ht="15.75" customHeight="1">
      <c r="A95" s="92">
        <v>7110</v>
      </c>
      <c r="B95" s="92" t="s">
        <v>128</v>
      </c>
      <c r="C95" s="18">
        <f t="shared" si="4"/>
        <v>0</v>
      </c>
      <c r="D95" s="16"/>
      <c r="E95" s="18"/>
    </row>
    <row r="96" spans="1:5" ht="15.75" customHeight="1">
      <c r="A96" s="92">
        <v>7140</v>
      </c>
      <c r="B96" s="92" t="s">
        <v>129</v>
      </c>
      <c r="C96" s="18">
        <f t="shared" si="4"/>
        <v>0</v>
      </c>
      <c r="D96" s="16"/>
      <c r="E96" s="18"/>
    </row>
    <row r="97" spans="1:5" ht="15.75" customHeight="1">
      <c r="A97" s="92">
        <v>7150</v>
      </c>
      <c r="B97" s="92" t="s">
        <v>130</v>
      </c>
      <c r="C97" s="18">
        <f t="shared" si="4"/>
        <v>0</v>
      </c>
      <c r="D97" s="16"/>
      <c r="E97" s="18"/>
    </row>
    <row r="98" spans="1:5" ht="15.75" customHeight="1">
      <c r="A98" s="92">
        <v>7300</v>
      </c>
      <c r="B98" s="92" t="s">
        <v>131</v>
      </c>
      <c r="C98" s="18">
        <f t="shared" si="4"/>
        <v>0</v>
      </c>
      <c r="D98" s="16"/>
      <c r="E98" s="18"/>
    </row>
    <row r="99" spans="1:5" ht="15.75" customHeight="1">
      <c r="A99" s="92">
        <v>7320</v>
      </c>
      <c r="B99" s="92" t="s">
        <v>132</v>
      </c>
      <c r="C99" s="18">
        <f t="shared" si="4"/>
        <v>0</v>
      </c>
      <c r="D99" s="16"/>
      <c r="E99" s="18"/>
    </row>
    <row r="100" spans="1:5" ht="15.75" customHeight="1">
      <c r="A100" s="92">
        <v>7350</v>
      </c>
      <c r="B100" s="92" t="s">
        <v>133</v>
      </c>
      <c r="C100" s="18">
        <f t="shared" si="4"/>
        <v>0</v>
      </c>
      <c r="D100" s="16"/>
      <c r="E100" s="18"/>
    </row>
    <row r="101" spans="1:5" ht="15.75" customHeight="1">
      <c r="A101" s="92">
        <v>7400</v>
      </c>
      <c r="B101" s="92" t="s">
        <v>134</v>
      </c>
      <c r="C101" s="18">
        <f t="shared" si="4"/>
        <v>0</v>
      </c>
      <c r="D101" s="16"/>
      <c r="E101" s="18"/>
    </row>
    <row r="102" spans="1:5" ht="15.75" customHeight="1">
      <c r="A102" s="92">
        <v>7410</v>
      </c>
      <c r="B102" s="92" t="s">
        <v>88</v>
      </c>
      <c r="C102" s="18">
        <f t="shared" si="4"/>
        <v>0</v>
      </c>
      <c r="D102" s="16"/>
      <c r="E102" s="18"/>
    </row>
    <row r="103" spans="1:5" ht="15.75" customHeight="1">
      <c r="A103" s="92">
        <v>7420</v>
      </c>
      <c r="B103" s="92" t="s">
        <v>135</v>
      </c>
      <c r="C103" s="18">
        <f t="shared" si="4"/>
        <v>0</v>
      </c>
      <c r="D103" s="16"/>
      <c r="E103" s="18"/>
    </row>
    <row r="104" spans="1:5" ht="15.75" customHeight="1">
      <c r="A104" s="92">
        <v>7430</v>
      </c>
      <c r="B104" s="92" t="s">
        <v>136</v>
      </c>
      <c r="C104" s="18">
        <f t="shared" si="4"/>
        <v>0</v>
      </c>
      <c r="D104" s="16"/>
      <c r="E104" s="18"/>
    </row>
    <row r="105" spans="1:5" ht="15.75" customHeight="1">
      <c r="A105" s="92">
        <v>7500</v>
      </c>
      <c r="B105" s="92" t="s">
        <v>137</v>
      </c>
      <c r="C105" s="18">
        <f t="shared" si="4"/>
        <v>96500</v>
      </c>
      <c r="D105" s="16">
        <v>10000</v>
      </c>
      <c r="E105" s="18">
        <v>86500</v>
      </c>
    </row>
    <row r="106" spans="1:5" ht="15.75" customHeight="1">
      <c r="A106" s="92">
        <v>7510</v>
      </c>
      <c r="B106" s="92" t="s">
        <v>138</v>
      </c>
      <c r="C106" s="18">
        <f t="shared" si="4"/>
        <v>0</v>
      </c>
      <c r="D106" s="16"/>
      <c r="E106" s="18"/>
    </row>
    <row r="107" spans="1:5" ht="15.75" customHeight="1">
      <c r="A107" s="92">
        <v>7700</v>
      </c>
      <c r="B107" s="92" t="s">
        <v>139</v>
      </c>
      <c r="C107" s="18">
        <f t="shared" si="4"/>
        <v>0</v>
      </c>
      <c r="D107" s="16"/>
      <c r="E107" s="18"/>
    </row>
    <row r="108" spans="1:5" ht="15.75" customHeight="1">
      <c r="A108" s="92">
        <v>7740</v>
      </c>
      <c r="B108" s="92" t="s">
        <v>140</v>
      </c>
      <c r="C108" s="18">
        <f t="shared" si="4"/>
        <v>0</v>
      </c>
      <c r="D108" s="16"/>
      <c r="E108" s="18"/>
    </row>
    <row r="109" spans="1:5" ht="15.75" customHeight="1">
      <c r="A109" s="92">
        <v>7750</v>
      </c>
      <c r="B109" s="92" t="s">
        <v>141</v>
      </c>
      <c r="C109" s="18">
        <f t="shared" si="4"/>
        <v>16000</v>
      </c>
      <c r="D109" s="16">
        <v>1000</v>
      </c>
      <c r="E109" s="18">
        <v>15000</v>
      </c>
    </row>
    <row r="110" spans="1:5" ht="15.75" customHeight="1">
      <c r="A110" s="92">
        <v>7770</v>
      </c>
      <c r="B110" s="92" t="s">
        <v>142</v>
      </c>
      <c r="C110" s="18">
        <f t="shared" si="4"/>
        <v>0</v>
      </c>
      <c r="D110" s="16"/>
      <c r="E110" s="18"/>
    </row>
    <row r="111" spans="1:5" ht="15.75" customHeight="1">
      <c r="A111" s="92">
        <v>7790</v>
      </c>
      <c r="B111" s="92" t="s">
        <v>143</v>
      </c>
      <c r="C111" s="18">
        <f t="shared" si="4"/>
        <v>30000</v>
      </c>
      <c r="D111" s="16">
        <v>30000</v>
      </c>
      <c r="E111" s="18"/>
    </row>
    <row r="112" spans="1:5" ht="15.75" customHeight="1">
      <c r="A112" s="92">
        <v>7791</v>
      </c>
      <c r="B112" s="92" t="s">
        <v>144</v>
      </c>
      <c r="C112" s="18">
        <f t="shared" si="4"/>
        <v>0</v>
      </c>
      <c r="D112" s="16"/>
      <c r="E112" s="18"/>
    </row>
    <row r="113" spans="1:5" ht="15.75" customHeight="1">
      <c r="A113" s="92">
        <v>7830</v>
      </c>
      <c r="B113" s="92" t="s">
        <v>145</v>
      </c>
      <c r="C113" s="18">
        <f t="shared" si="4"/>
        <v>0</v>
      </c>
      <c r="D113" s="16"/>
      <c r="E113" s="18"/>
    </row>
    <row r="114" spans="1:5" ht="15.75" customHeight="1">
      <c r="A114" s="92">
        <v>7831</v>
      </c>
      <c r="B114" s="92" t="s">
        <v>146</v>
      </c>
      <c r="C114" s="18">
        <f t="shared" si="4"/>
        <v>0</v>
      </c>
      <c r="D114" s="16"/>
      <c r="E114" s="18"/>
    </row>
    <row r="115" spans="1:5" ht="15.75" customHeight="1">
      <c r="A115" s="92" t="s">
        <v>147</v>
      </c>
      <c r="C115" s="30">
        <f t="shared" si="4"/>
        <v>852500</v>
      </c>
      <c r="D115" s="30">
        <f t="shared" ref="D115:E115" si="5">SUM(D51:D114)</f>
        <v>180000</v>
      </c>
      <c r="E115" s="30">
        <f t="shared" si="5"/>
        <v>672500</v>
      </c>
    </row>
    <row r="116" spans="1:5" ht="15.75" customHeight="1">
      <c r="C116" s="18"/>
      <c r="D116" s="18"/>
      <c r="E116" s="18"/>
    </row>
    <row r="117" spans="1:5" ht="15.75" customHeight="1">
      <c r="A117" s="92" t="s">
        <v>148</v>
      </c>
      <c r="C117" s="18"/>
      <c r="D117" s="63"/>
      <c r="E117" s="63"/>
    </row>
    <row r="118" spans="1:5" ht="15.75" customHeight="1">
      <c r="C118" s="18"/>
      <c r="D118" s="18"/>
      <c r="E118" s="18"/>
    </row>
    <row r="119" spans="1:5" ht="15.75" customHeight="1">
      <c r="A119" s="92" t="s">
        <v>149</v>
      </c>
      <c r="C119" s="30">
        <f>SUM(D119:AR119)</f>
        <v>852500</v>
      </c>
      <c r="D119" s="34">
        <f t="shared" ref="D119:E119" si="6">D115</f>
        <v>180000</v>
      </c>
      <c r="E119" s="34">
        <f t="shared" si="6"/>
        <v>672500</v>
      </c>
    </row>
    <row r="120" spans="1:5" ht="15.75" customHeight="1">
      <c r="C120" s="18"/>
      <c r="D120" s="34"/>
      <c r="E120" s="34"/>
    </row>
    <row r="121" spans="1:5" ht="15.75" customHeight="1"/>
    <row r="122" spans="1:5" ht="15.75" customHeight="1">
      <c r="D122" s="18"/>
      <c r="E122" s="18"/>
    </row>
    <row r="123" spans="1:5" ht="15.75" customHeight="1">
      <c r="A123" s="92" t="s">
        <v>150</v>
      </c>
      <c r="C123" s="224">
        <f>D123+E123</f>
        <v>-197500</v>
      </c>
      <c r="D123" s="34">
        <f>D21-D115</f>
        <v>45000</v>
      </c>
      <c r="E123" s="34">
        <f>E21-E119</f>
        <v>-242500</v>
      </c>
    </row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8" ma:contentTypeDescription="Opprett et nytt dokument." ma:contentTypeScope="" ma:versionID="5e4db341cc10049395beff9094b40b10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66bb9e33467155f8d1cbfd2d5bbed269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05BF5-E2EA-470B-A0F5-7E41AA58397B}"/>
</file>

<file path=customXml/itemProps2.xml><?xml version="1.0" encoding="utf-8"?>
<ds:datastoreItem xmlns:ds="http://schemas.openxmlformats.org/officeDocument/2006/customXml" ds:itemID="{064964B2-D5F6-483C-B1B1-E3F409CAA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OSI Budsjett</vt:lpstr>
      <vt:lpstr>Hovedstyret</vt:lpstr>
      <vt:lpstr>Hytter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Daglig leder</dc:creator>
  <cp:lastModifiedBy>Truls Vestnes</cp:lastModifiedBy>
  <dcterms:created xsi:type="dcterms:W3CDTF">2020-02-26T08:13:35Z</dcterms:created>
  <dcterms:modified xsi:type="dcterms:W3CDTF">2024-08-31T13:15:20Z</dcterms:modified>
</cp:coreProperties>
</file>